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 tabRatio="967" activeTab="6"/>
  </bookViews>
  <sheets>
    <sheet name="Титул" sheetId="14" r:id="rId1"/>
    <sheet name="28а) ВЛ город" sheetId="18" r:id="rId2"/>
    <sheet name="28а)РТУ ПР2" sheetId="27" r:id="rId3"/>
    <sheet name="ПР3а(28а)РТУ" sheetId="21" r:id="rId4"/>
    <sheet name="ПР3в (28в)РТУ" sheetId="23" r:id="rId5"/>
    <sheet name="28б) reshenie_tarif_2019" sheetId="9" r:id="rId6"/>
    <sheet name="fact_srednie_dannie_fact_moshno" sheetId="10" r:id="rId7"/>
    <sheet name="fact_srednie_dannie_dline_VL_m" sheetId="11" r:id="rId8"/>
    <sheet name="info_TP_2019" sheetId="25" r:id="rId9"/>
    <sheet name="info_zayavki_TP_2019" sheetId="26" r:id="rId10"/>
  </sheets>
  <externalReferences>
    <externalReference r:id="rId11"/>
    <externalReference r:id="rId12"/>
  </externalReferences>
  <definedNames>
    <definedName name="_xlnm.Print_Area" localSheetId="2">'28а)РТУ ПР2'!$A$1:$G$33</definedName>
    <definedName name="_xlnm.Print_Area" localSheetId="5">'28б) reshenie_tarif_2019'!$A$1:$E$7</definedName>
    <definedName name="_xlnm.Print_Area" localSheetId="3">'ПР3а(28а)РТУ'!$A$1:$F$29</definedName>
    <definedName name="_xlnm.Print_Area" localSheetId="4">'ПР3в (28в)РТУ'!$A$1:$F$29</definedName>
    <definedName name="_xlnm.Print_Area" localSheetId="0">Титул!$A$1:$C$13</definedName>
  </definedNames>
  <calcPr calcId="144525"/>
</workbook>
</file>

<file path=xl/calcChain.xml><?xml version="1.0" encoding="utf-8"?>
<calcChain xmlns="http://schemas.openxmlformats.org/spreadsheetml/2006/main">
  <c r="D10" i="11" l="1"/>
  <c r="E10" i="11"/>
  <c r="D31" i="27"/>
  <c r="D30" i="27"/>
  <c r="F21" i="27" l="1"/>
  <c r="F20" i="27"/>
  <c r="F23" i="23"/>
  <c r="E23" i="23"/>
  <c r="D23" i="23"/>
  <c r="F22" i="23"/>
  <c r="E18" i="23"/>
  <c r="D18" i="23"/>
  <c r="D17" i="23" s="1"/>
  <c r="D14" i="23" s="1"/>
  <c r="F17" i="23"/>
  <c r="E17" i="23"/>
  <c r="F14" i="23"/>
  <c r="E14" i="23"/>
  <c r="E13" i="23"/>
  <c r="D13" i="23"/>
  <c r="E12" i="23"/>
  <c r="D12" i="23"/>
  <c r="F9" i="23"/>
  <c r="F23" i="21"/>
  <c r="E23" i="21"/>
  <c r="D23" i="21"/>
  <c r="F22" i="21"/>
  <c r="F21" i="21"/>
  <c r="E18" i="21"/>
  <c r="E17" i="21" s="1"/>
  <c r="E14" i="21" s="1"/>
  <c r="D18" i="21"/>
  <c r="D17" i="21" s="1"/>
  <c r="D14" i="21" s="1"/>
  <c r="F17" i="21"/>
  <c r="E13" i="21"/>
  <c r="D13" i="21"/>
  <c r="E12" i="21"/>
  <c r="D12" i="21"/>
  <c r="F9" i="21"/>
  <c r="D9" i="21" l="1"/>
  <c r="E9" i="21"/>
  <c r="D20" i="27" s="1"/>
  <c r="E9" i="23"/>
  <c r="D21" i="27" s="1"/>
  <c r="D9" i="23"/>
  <c r="R9" i="27"/>
  <c r="S9" i="27"/>
  <c r="T9" i="27"/>
  <c r="R10" i="27"/>
  <c r="S10" i="27"/>
  <c r="T10" i="27"/>
  <c r="G30" i="27" l="1"/>
  <c r="G31" i="27"/>
  <c r="G21" i="27" l="1"/>
  <c r="G20" i="27" l="1"/>
  <c r="D11" i="27" l="1"/>
  <c r="G11" i="27" s="1"/>
  <c r="D10" i="27"/>
  <c r="G10" i="27" s="1"/>
</calcChain>
</file>

<file path=xl/sharedStrings.xml><?xml version="1.0" encoding="utf-8"?>
<sst xmlns="http://schemas.openxmlformats.org/spreadsheetml/2006/main" count="460" uniqueCount="197">
  <si>
    <t>Расходы на строительство введенных в эксплуатацию объектов электросетевого хозяйства
для целей технологического присоединения и для целей реализации иных мероприятий инвестиционной программы территориальной сетевой организации</t>
  </si>
  <si>
    <t>№ п/п</t>
  </si>
  <si>
    <t>Объект электросетевого хозяйства</t>
  </si>
  <si>
    <t>Год ввода объекта</t>
  </si>
  <si>
    <t>Уровень напряжения, кВ</t>
  </si>
  <si>
    <t>Протяженность (для линий электропередачи), км</t>
  </si>
  <si>
    <t>Пропускная способность, кВт/ Максимальная мощность, кВт</t>
  </si>
  <si>
    <t>Расходы на строительство объекта, тыс.руб.</t>
  </si>
  <si>
    <t>1</t>
  </si>
  <si>
    <t>Строительство воздушных линий</t>
  </si>
  <si>
    <t>1.1</t>
  </si>
  <si>
    <t>Материал опоры - Деревянные</t>
  </si>
  <si>
    <t>1.1.1</t>
  </si>
  <si>
    <t>Тип провода - Изолированный</t>
  </si>
  <si>
    <t>1.1.1.1</t>
  </si>
  <si>
    <t>Материал провода - Медный</t>
  </si>
  <si>
    <t>Сечение провода до 50 мм2 включительно</t>
  </si>
  <si>
    <t>Сечение провода от 50 мм2 до 100 мм2 включительно</t>
  </si>
  <si>
    <t>Сечение провода от 100 мм2 до 200 мм2 включительно</t>
  </si>
  <si>
    <t>Сечение провода от 200 мм2 до 500 мм2 включительно</t>
  </si>
  <si>
    <t>Сечение провода от 500 мм2 до 800 мм2 включительно</t>
  </si>
  <si>
    <t xml:space="preserve">Сечение провода свыше 800 мм2 </t>
  </si>
  <si>
    <t>1.1.1.2</t>
  </si>
  <si>
    <t>Материал провода - Стальной</t>
  </si>
  <si>
    <t>1.1.1.3</t>
  </si>
  <si>
    <t>Материал провода - Сталеалюминиевый</t>
  </si>
  <si>
    <t>1.1.1.4.</t>
  </si>
  <si>
    <t>Материал провода - Алюминиевый</t>
  </si>
  <si>
    <t>1.1.2</t>
  </si>
  <si>
    <t>Тип провода - Неизолированный</t>
  </si>
  <si>
    <t>1.1.2.1</t>
  </si>
  <si>
    <t>1.1.2.2</t>
  </si>
  <si>
    <t>1.1.2.3</t>
  </si>
  <si>
    <t>1.1.2.4.</t>
  </si>
  <si>
    <t>1.2</t>
  </si>
  <si>
    <t>Материал опоры - Металлические</t>
  </si>
  <si>
    <t>1.2.1</t>
  </si>
  <si>
    <t>1.2.1.1</t>
  </si>
  <si>
    <t>1.2.1.2</t>
  </si>
  <si>
    <t>1.2.1.3</t>
  </si>
  <si>
    <t>1.2.1.4.</t>
  </si>
  <si>
    <t>1.2.2</t>
  </si>
  <si>
    <t>1.2.2.1</t>
  </si>
  <si>
    <t>1.2.2.2</t>
  </si>
  <si>
    <t>1.2.2.3</t>
  </si>
  <si>
    <t>1.2.2.4.</t>
  </si>
  <si>
    <t>1.3</t>
  </si>
  <si>
    <t>Материал опоры - Железобетонные</t>
  </si>
  <si>
    <t>1.3.1</t>
  </si>
  <si>
    <t>1.3.1.1</t>
  </si>
  <si>
    <t>1.3.1.2</t>
  </si>
  <si>
    <t>1.3.1.3</t>
  </si>
  <si>
    <t>1.3.1.4.</t>
  </si>
  <si>
    <t>Приложение № 2 к Методическим указаниям по определению размера платы за технологическое присоединение к электрическим сетям</t>
  </si>
  <si>
    <t>Наименование мероприятий</t>
  </si>
  <si>
    <t>Информация для расчета стандартизированной тарифной ставки Ci</t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</si>
  <si>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</si>
  <si>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</si>
  <si>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</si>
  <si>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</si>
  <si>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1.</t>
  </si>
  <si>
    <t>Подготовка и выдача сетевой организацией технических условий Заявителю</t>
  </si>
  <si>
    <t>2.</t>
  </si>
  <si>
    <t>Проверка сетевой организацией выполнения Заявителем</t>
  </si>
  <si>
    <t>Расходы на выполнение мероприятий по технологическому присоединению, предусмотренным подпунктами «а» и «в» пункта 16 Методических указаний, за 2016 год</t>
  </si>
  <si>
    <t>Расходы на выполнение мероприятий по технологическому присоединению, предусмотренным подпунктами «а» и «в» пункта 16 Методических указаний, за 2017 год</t>
  </si>
  <si>
    <t>Расходы на выполнение мероприятий по технологическому присоединению, предусмотренным подпунктами «а» и «в» пункта 16 Методических указаний, за 2018 год</t>
  </si>
  <si>
    <t>Приложение № 3 к Методическим указаниям по определению размера платы за технологическое присоединение к электрическим сетям</t>
  </si>
  <si>
    <t>тыс. руб.</t>
  </si>
  <si>
    <t>Показатели</t>
  </si>
  <si>
    <t>2018 год (факт)</t>
  </si>
  <si>
    <t>2017 год (факт)</t>
  </si>
  <si>
    <t>2016 год (факт)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</si>
  <si>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</si>
  <si>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</si>
  <si>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</si>
  <si>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</si>
  <si>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</si>
  <si>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</si>
  <si>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</si>
  <si>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</si>
  <si>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</si>
  <si>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</si>
  <si>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</si>
  <si>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</si>
  <si>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 xml:space="preserve"> 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</si>
  <si>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</si>
  <si>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</si>
  <si>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</si>
  <si>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том числе: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</si>
  <si>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</si>
  <si>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</si>
  <si>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</si>
  <si>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</si>
  <si>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</si>
  <si>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</si>
  <si>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</si>
  <si>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</si>
  <si>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</si>
  <si>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</si>
  <si>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</si>
  <si>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</si>
  <si>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</si>
  <si>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</si>
  <si>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</si>
  <si>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</si>
  <si>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</si>
  <si>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</si>
  <si>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</si>
  <si>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№</t>
  </si>
  <si>
    <t>Вид документа</t>
  </si>
  <si>
    <t>Наименование документа</t>
  </si>
  <si>
    <t>Информация о решении органа исполнительной власти субъекта Российской Федерации в области государственного регулирования тарифов об установлении единых для всех территориальных сетевых организаций на территории субъекта Российской Федерации стандартизированных тарифных ставок, определяющих величину платы за технологическое присоединение к электрическим сетям территориальных сетевых организаций</t>
  </si>
  <si>
    <t>ИНФОРМАЦИЯ</t>
  </si>
  <si>
    <t>о фактических средних данных о присоединенных объемах</t>
  </si>
  <si>
    <t>максимальной мощности за 3 предыдущих года</t>
  </si>
  <si>
    <t>по каждому мероприятию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</si>
  <si>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</si>
  <si>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</si>
  <si>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</si>
  <si>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3.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</si>
  <si>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</si>
  <si>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</si>
  <si>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2</t>
  </si>
  <si>
    <t>Приложение 3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</si>
  <si>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</si>
  <si>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</si>
  <si>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за 3 предыдущих года по каждому мероприятию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</si>
  <si>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</si>
  <si>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</si>
  <si>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</si>
  <si>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</si>
  <si>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</si>
  <si>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</si>
  <si>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</si>
  <si>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</si>
  <si>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к стандартам раскрытия информации субъектами оптового и розничных рынков электрической энергии</t>
  </si>
  <si>
    <t>Категория заявителей</t>
  </si>
  <si>
    <t>Количество договоров (штук)</t>
  </si>
  <si>
    <t>35 кВ и выше</t>
  </si>
  <si>
    <t>Максимальная мощность (кВт)</t>
  </si>
  <si>
    <t>Стоимость договоров (без НДС) (тыс. рублей)</t>
  </si>
  <si>
    <t>До 15 кВт - всего</t>
  </si>
  <si>
    <t>От 15 до 150 кВт - всего</t>
  </si>
  <si>
    <t>От 150 кВт до 670 кВт - всего</t>
  </si>
  <si>
    <t>От 670 кВт до 8900 кВт - всего</t>
  </si>
  <si>
    <t>4.</t>
  </si>
  <si>
    <t>5.</t>
  </si>
  <si>
    <t>От 8900 кВт - всего</t>
  </si>
  <si>
    <t>6.</t>
  </si>
  <si>
    <t>Объекты генерации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</si>
  <si>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</si>
  <si>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</si>
  <si>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об осуществлении технологического присоединения</t>
  </si>
  <si>
    <t>о поданных заявках на технологическое присоединение</t>
  </si>
  <si>
    <t>Количество заявок (штук)</t>
  </si>
  <si>
    <t>Приложение № 1 к Методическим указаниям по определению размера платы за технологическое присоединение к электрическим сетям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</si>
  <si>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</si>
  <si>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</si>
  <si>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</si>
  <si>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</si>
  <si>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</si>
  <si>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</si>
  <si>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</si>
  <si>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</si>
  <si>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</si>
  <si>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</si>
  <si>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Информация об организации</t>
  </si>
  <si>
    <t>Реквизиты решения</t>
  </si>
  <si>
    <t>0-8900 кВт</t>
  </si>
  <si>
    <t>Утверждено РСТ РД на 2016 год</t>
  </si>
  <si>
    <t>С1 рассчетная</t>
  </si>
  <si>
    <t>Расчет фактических расходов на выполнение мероприятий по технологическому присоединению, предусмотренных подпунктами «а» пункта 16 Методических указаний, за 2016-2018 гг.</t>
  </si>
  <si>
    <r>
      <t xml:space="preserve">- </t>
    </r>
    <r>
      <rPr>
        <i/>
        <sz val="12"/>
        <color rgb="FF000000"/>
        <rFont val="Arial Narrow"/>
        <family val="2"/>
        <charset val="204"/>
      </rPr>
      <t>%</t>
    </r>
    <r>
      <rPr>
        <sz val="12"/>
        <color rgb="FF000000"/>
        <rFont val="Arial Narrow"/>
        <family val="2"/>
        <charset val="204"/>
      </rPr>
      <t xml:space="preserve"> за пользование кредитом</t>
    </r>
  </si>
  <si>
    <t>Расчет фактических расходов на выполнение мероприятий по технологическому присоединению, предусмотренных подпунктами «в» пункта 16 Методических указаний, за 2016-2018 гг.</t>
  </si>
  <si>
    <t>Об установлении платы и формул платы за технологическое присоединение к электрическим сетям территориальных сетевых организаций РД</t>
  </si>
  <si>
    <t>№97 от 24.12.2018г</t>
  </si>
  <si>
    <t xml:space="preserve">Постановление РСТ </t>
  </si>
  <si>
    <t>" О внесении изменения в постановление  Республиканской службы по тарифам РД №97 от 24.12.2018 г"</t>
  </si>
  <si>
    <t>№ 24 от 18.07.2019г</t>
  </si>
  <si>
    <t xml:space="preserve"> для территорий городских населенных пунктов</t>
  </si>
  <si>
    <t>Приложение 4</t>
  </si>
  <si>
    <t>по договорам, заключенным за текущий год</t>
  </si>
  <si>
    <t>в том числе льготная категория &lt;*&gt;</t>
  </si>
  <si>
    <t>в том числе льготная категория &lt;**&gt;</t>
  </si>
  <si>
    <t>в том числе по индивидуальному проекту</t>
  </si>
  <si>
    <t>Приложение 5</t>
  </si>
  <si>
    <t>за текущий год</t>
  </si>
  <si>
    <t xml:space="preserve">г.Махачкала Республика Дагестан </t>
  </si>
  <si>
    <t>Открытое Акционерное Общество "Завод Стекловолокна"</t>
  </si>
  <si>
    <t>ОАО " Завод Стекловолокна"</t>
  </si>
  <si>
    <t>367000 Республика Дагестан ,г.Махачкала , ул.М.Азизова 28</t>
  </si>
  <si>
    <t>Магомедов Патахудин Магомедаминович</t>
  </si>
  <si>
    <t>steklovolokno-td@mail.ru</t>
  </si>
  <si>
    <t>(8722) 51-72-32</t>
  </si>
  <si>
    <t>057101001</t>
  </si>
  <si>
    <t>0561042479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</si>
</sst>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6" formatCode="0.00;[Red]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i/>
      <sz val="12"/>
      <color rgb="FFFF0000"/>
      <name val="Arial Narrow"/>
      <family val="2"/>
      <charset val="204"/>
    </font>
    <font>
      <b/>
      <i/>
      <sz val="12"/>
      <color theme="1"/>
      <name val="Arial Narrow"/>
      <family val="2"/>
      <charset val="204"/>
    </font>
    <font>
      <sz val="12"/>
      <color rgb="FFFF0000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1"/>
      <name val="Arial Narrow"/>
      <family val="2"/>
      <charset val="204"/>
    </font>
    <font>
      <b/>
      <sz val="14"/>
      <name val="Arial Narrow"/>
      <family val="2"/>
      <charset val="204"/>
    </font>
    <font>
      <b/>
      <sz val="14"/>
      <color rgb="FFFF0000"/>
      <name val="Arial Narrow"/>
      <family val="2"/>
      <charset val="204"/>
    </font>
    <font>
      <sz val="11"/>
      <color rgb="FFFFFF00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b/>
      <i/>
      <sz val="11"/>
      <color theme="1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i/>
      <sz val="12"/>
      <color rgb="FF000000"/>
      <name val="Arial Narrow"/>
      <family val="2"/>
      <charset val="204"/>
    </font>
    <font>
      <sz val="5"/>
      <name val="Arial Narrow"/>
      <family val="2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9" fillId="0" borderId="0" applyFont="0" applyFill="0" applyBorder="0" applyAlignment="0" applyProtection="0"/>
  </cellStyleXfs>
  <cellXfs count="112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49" fontId="6" fillId="2" borderId="2" xfId="0" applyNumberFormat="1" applyFont="1" applyFill="1" applyBorder="1"/>
    <xf numFmtId="0" fontId="6" fillId="2" borderId="2" xfId="0" applyFont="1" applyFill="1" applyBorder="1"/>
    <xf numFmtId="164" fontId="6" fillId="2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/>
    <xf numFmtId="0" fontId="6" fillId="2" borderId="2" xfId="0" applyFont="1" applyFill="1" applyBorder="1" applyAlignment="1">
      <alignment horizontal="left" indent="2"/>
    </xf>
    <xf numFmtId="0" fontId="6" fillId="2" borderId="2" xfId="0" applyFont="1" applyFill="1" applyBorder="1" applyAlignment="1">
      <alignment horizontal="left" indent="4"/>
    </xf>
    <xf numFmtId="0" fontId="6" fillId="2" borderId="2" xfId="0" applyFont="1" applyFill="1" applyBorder="1" applyAlignment="1">
      <alignment horizontal="left" indent="6"/>
    </xf>
    <xf numFmtId="0" fontId="2" fillId="2" borderId="2" xfId="0" applyFont="1" applyFill="1" applyBorder="1" applyAlignment="1">
      <alignment horizontal="left" indent="8"/>
    </xf>
    <xf numFmtId="0" fontId="2" fillId="2" borderId="2" xfId="0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9" fontId="7" fillId="2" borderId="0" xfId="0" applyNumberFormat="1" applyFont="1" applyFill="1"/>
    <xf numFmtId="4" fontId="8" fillId="2" borderId="0" xfId="0" applyNumberFormat="1" applyFont="1" applyFill="1" applyAlignment="1">
      <alignment horizontal="center"/>
    </xf>
    <xf numFmtId="49" fontId="9" fillId="2" borderId="0" xfId="0" applyNumberFormat="1" applyFont="1" applyFill="1"/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right"/>
    </xf>
    <xf numFmtId="0" fontId="12" fillId="3" borderId="2" xfId="0" applyFont="1" applyFill="1" applyBorder="1" applyAlignment="1">
      <alignment horizontal="left" vertical="center" wrapText="1" indent="1"/>
    </xf>
    <xf numFmtId="0" fontId="12" fillId="3" borderId="2" xfId="0" applyFont="1" applyFill="1" applyBorder="1" applyAlignment="1">
      <alignment horizontal="left" vertical="center" wrapText="1"/>
    </xf>
    <xf numFmtId="3" fontId="13" fillId="3" borderId="2" xfId="0" applyNumberFormat="1" applyFont="1" applyFill="1" applyBorder="1" applyAlignment="1">
      <alignment horizontal="center" vertical="center" wrapText="1"/>
    </xf>
    <xf numFmtId="4" fontId="13" fillId="3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 wrapText="1" indent="1"/>
    </xf>
    <xf numFmtId="0" fontId="12" fillId="3" borderId="0" xfId="0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3" fillId="3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3" fontId="10" fillId="0" borderId="0" xfId="0" applyNumberFormat="1" applyFont="1"/>
    <xf numFmtId="0" fontId="14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/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2" fontId="10" fillId="0" borderId="0" xfId="0" applyNumberFormat="1" applyFont="1"/>
    <xf numFmtId="4" fontId="16" fillId="4" borderId="0" xfId="0" applyNumberFormat="1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4" fontId="16" fillId="0" borderId="0" xfId="0" applyNumberFormat="1" applyFont="1" applyAlignment="1">
      <alignment horizontal="center"/>
    </xf>
    <xf numFmtId="3" fontId="17" fillId="0" borderId="0" xfId="0" applyNumberFormat="1" applyFont="1"/>
    <xf numFmtId="4" fontId="10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wrapText="1"/>
    </xf>
    <xf numFmtId="0" fontId="20" fillId="0" borderId="0" xfId="0" applyFont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/>
    </xf>
    <xf numFmtId="3" fontId="22" fillId="3" borderId="2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horizontal="center"/>
    </xf>
    <xf numFmtId="9" fontId="10" fillId="0" borderId="0" xfId="2" applyFont="1" applyAlignment="1">
      <alignment horizontal="center"/>
    </xf>
    <xf numFmtId="0" fontId="12" fillId="3" borderId="3" xfId="0" applyFont="1" applyFill="1" applyBorder="1" applyAlignment="1">
      <alignment vertical="center" wrapText="1"/>
    </xf>
    <xf numFmtId="3" fontId="23" fillId="3" borderId="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3" fontId="2" fillId="0" borderId="2" xfId="0" applyNumberFormat="1" applyFont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" fontId="10" fillId="0" borderId="2" xfId="0" applyNumberFormat="1" applyFont="1" applyBorder="1"/>
    <xf numFmtId="4" fontId="10" fillId="0" borderId="0" xfId="0" applyNumberFormat="1" applyFont="1"/>
    <xf numFmtId="0" fontId="10" fillId="0" borderId="0" xfId="0" applyFont="1" applyAlignment="1">
      <alignment horizont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 applyProtection="1">
      <alignment horizontal="left"/>
      <protection locked="0"/>
    </xf>
    <xf numFmtId="166" fontId="10" fillId="0" borderId="2" xfId="0" applyNumberFormat="1" applyFont="1" applyBorder="1" applyAlignment="1">
      <alignment horizontal="center"/>
    </xf>
    <xf numFmtId="0" fontId="10" fillId="0" borderId="2" xfId="0" applyNumberFormat="1" applyFont="1" applyBorder="1" applyAlignment="1">
      <alignment horizontal="center"/>
    </xf>
  </cellXfs>
  <cellStyles count="3">
    <cellStyle name="Обычный" xfId="0" builtinId="0"/>
    <cellStyle name="Обычный 12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&#1087;&#1086;%20&#1079;&#1072;&#1074;&#1086;&#1076;&#1091;&#1075;%20Exc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54;%20&#1044;&#1057;&#1050;%20&#1055;&#1088;&#1080;&#1083;&#1086;&#1078;&#1077;&#1085;&#1080;&#1077;%202,%203%20&#1082;%20&#1052;&#1059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иант дск 8900"/>
      <sheetName val="дск 3а"/>
      <sheetName val="дск 3в"/>
      <sheetName val="бух 3"/>
      <sheetName val="кирилл 0-8900"/>
      <sheetName val="3 бух"/>
      <sheetName val="3 в"/>
      <sheetName val="3 а"/>
    </sheetNames>
    <sheetDataSet>
      <sheetData sheetId="0"/>
      <sheetData sheetId="1"/>
      <sheetData sheetId="2"/>
      <sheetData sheetId="3"/>
      <sheetData sheetId="4"/>
      <sheetData sheetId="5">
        <row r="12">
          <cell r="D12">
            <v>22.6</v>
          </cell>
          <cell r="E12">
            <v>34</v>
          </cell>
        </row>
        <row r="13">
          <cell r="D13">
            <v>7</v>
          </cell>
          <cell r="E13">
            <v>10.33</v>
          </cell>
        </row>
        <row r="18">
          <cell r="D18">
            <v>1</v>
          </cell>
          <cell r="E18">
            <v>1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Всего БУХ"/>
      <sheetName val="3А"/>
      <sheetName val="3В"/>
      <sheetName val="2"/>
    </sheetNames>
    <sheetDataSet>
      <sheetData sheetId="0" refreshError="1">
        <row r="10">
          <cell r="D10">
            <v>764.14881000000003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1" refreshError="1">
        <row r="9">
          <cell r="D9">
            <v>2450.4075975057526</v>
          </cell>
        </row>
        <row r="10">
          <cell r="J10">
            <v>0.40910501141896843</v>
          </cell>
        </row>
      </sheetData>
      <sheetData sheetId="2" refreshError="1">
        <row r="9">
          <cell r="D9">
            <v>3539.2711624942476</v>
          </cell>
        </row>
        <row r="11">
          <cell r="J11">
            <v>0.59089498858103162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view="pageBreakPreview" zoomScale="130" zoomScaleNormal="100" zoomScaleSheetLayoutView="130" workbookViewId="0">
      <selection activeCell="C12" sqref="C12"/>
    </sheetView>
  </sheetViews>
  <sheetFormatPr defaultRowHeight="16.5" x14ac:dyDescent="0.3"/>
  <cols>
    <col min="1" max="1" width="4.42578125" style="26" customWidth="1"/>
    <col min="2" max="2" width="24.85546875" style="26" customWidth="1"/>
    <col min="3" max="3" width="66" style="26" customWidth="1"/>
    <col min="4" max="5" width="9.140625" style="26"/>
    <col min="6" max="6" width="10" style="26" bestFit="1" customWidth="1"/>
    <col min="7" max="16384" width="9.140625" style="26"/>
  </cols>
  <sheetData>
    <row r="2" spans="2:3" x14ac:dyDescent="0.3">
      <c r="B2" s="92" t="s">
        <v>167</v>
      </c>
      <c r="C2" s="92"/>
    </row>
    <row r="4" spans="2:3" x14ac:dyDescent="0.3">
      <c r="B4" s="26" t="s">
        <v>157</v>
      </c>
      <c r="C4" s="26" t="s">
        <v>189</v>
      </c>
    </row>
    <row r="5" spans="2:3" x14ac:dyDescent="0.3">
      <c r="B5" s="26" t="s">
        <v>158</v>
      </c>
      <c r="C5" s="26" t="s">
        <v>190</v>
      </c>
    </row>
    <row r="6" spans="2:3" x14ac:dyDescent="0.3">
      <c r="B6" s="26" t="s">
        <v>159</v>
      </c>
      <c r="C6" s="26" t="s">
        <v>188</v>
      </c>
    </row>
    <row r="7" spans="2:3" x14ac:dyDescent="0.3">
      <c r="B7" s="26" t="s">
        <v>160</v>
      </c>
      <c r="C7" s="26" t="s">
        <v>191</v>
      </c>
    </row>
    <row r="8" spans="2:3" x14ac:dyDescent="0.3">
      <c r="B8" s="26" t="s">
        <v>161</v>
      </c>
      <c r="C8" s="108" t="s">
        <v>196</v>
      </c>
    </row>
    <row r="9" spans="2:3" x14ac:dyDescent="0.3">
      <c r="B9" s="26" t="s">
        <v>162</v>
      </c>
      <c r="C9" s="109" t="s">
        <v>195</v>
      </c>
    </row>
    <row r="10" spans="2:3" x14ac:dyDescent="0.3">
      <c r="B10" s="26" t="s">
        <v>163</v>
      </c>
      <c r="C10" s="26" t="s">
        <v>192</v>
      </c>
    </row>
    <row r="11" spans="2:3" x14ac:dyDescent="0.3">
      <c r="B11" s="26" t="s">
        <v>164</v>
      </c>
      <c r="C11" s="90" t="s">
        <v>193</v>
      </c>
    </row>
    <row r="12" spans="2:3" ht="17.25" x14ac:dyDescent="0.3">
      <c r="B12" s="26" t="s">
        <v>165</v>
      </c>
      <c r="C12" s="91" t="s">
        <v>194</v>
      </c>
    </row>
    <row r="13" spans="2:3" ht="17.25" x14ac:dyDescent="0.3">
      <c r="B13" s="26" t="s">
        <v>166</v>
      </c>
      <c r="C13" s="91" t="s">
        <v>194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view="pageBreakPreview" zoomScaleNormal="100" zoomScaleSheetLayoutView="100" workbookViewId="0">
      <selection activeCell="P13" sqref="P13"/>
    </sheetView>
  </sheetViews>
  <sheetFormatPr defaultRowHeight="16.5" x14ac:dyDescent="0.3"/>
  <cols>
    <col min="1" max="1" width="5" style="26" customWidth="1"/>
    <col min="2" max="2" width="5.7109375" style="75" customWidth="1"/>
    <col min="3" max="3" width="35.85546875" style="26" customWidth="1"/>
    <col min="4" max="4" width="13.28515625" style="26" customWidth="1"/>
    <col min="5" max="8" width="9.140625" style="26"/>
    <col min="9" max="9" width="11.42578125" style="26" customWidth="1"/>
    <col min="10" max="16384" width="9.140625" style="26"/>
  </cols>
  <sheetData>
    <row r="1" spans="2:9" x14ac:dyDescent="0.3">
      <c r="G1" s="103" t="s">
        <v>186</v>
      </c>
      <c r="H1" s="103"/>
      <c r="I1" s="103"/>
    </row>
    <row r="2" spans="2:9" ht="66.75" customHeight="1" x14ac:dyDescent="0.3">
      <c r="G2" s="93" t="s">
        <v>136</v>
      </c>
      <c r="H2" s="93"/>
      <c r="I2" s="93"/>
    </row>
    <row r="4" spans="2:9" x14ac:dyDescent="0.3">
      <c r="C4" s="103" t="s">
        <v>113</v>
      </c>
      <c r="D4" s="103"/>
      <c r="E4" s="103"/>
      <c r="F4" s="103"/>
      <c r="G4" s="103"/>
      <c r="H4" s="103"/>
      <c r="I4" s="103"/>
    </row>
    <row r="5" spans="2:9" x14ac:dyDescent="0.3">
      <c r="C5" s="93" t="s">
        <v>154</v>
      </c>
      <c r="D5" s="103"/>
      <c r="E5" s="103"/>
      <c r="F5" s="103"/>
      <c r="G5" s="103"/>
      <c r="H5" s="103"/>
      <c r="I5" s="103"/>
    </row>
    <row r="6" spans="2:9" x14ac:dyDescent="0.3">
      <c r="C6" s="103" t="s">
        <v>187</v>
      </c>
      <c r="D6" s="103"/>
      <c r="E6" s="103"/>
      <c r="F6" s="103"/>
      <c r="G6" s="103"/>
      <c r="H6" s="103"/>
      <c r="I6" s="103"/>
    </row>
    <row r="8" spans="2:9" s="79" customFormat="1" x14ac:dyDescent="0.25">
      <c r="B8" s="106" t="s">
        <v>137</v>
      </c>
      <c r="C8" s="106"/>
      <c r="D8" s="107" t="s">
        <v>155</v>
      </c>
      <c r="E8" s="107"/>
      <c r="F8" s="107"/>
      <c r="G8" s="107" t="s">
        <v>140</v>
      </c>
      <c r="H8" s="107"/>
      <c r="I8" s="107"/>
    </row>
    <row r="9" spans="2:9" ht="33" x14ac:dyDescent="0.3">
      <c r="B9" s="106"/>
      <c r="C9" s="106"/>
      <c r="D9" s="76" t="s">
        <v>130</v>
      </c>
      <c r="E9" s="76" t="s">
        <v>131</v>
      </c>
      <c r="F9" s="77" t="s">
        <v>139</v>
      </c>
      <c r="G9" s="76" t="s">
        <v>130</v>
      </c>
      <c r="H9" s="76" t="s">
        <v>131</v>
      </c>
      <c r="I9" s="77" t="s">
        <v>139</v>
      </c>
    </row>
    <row r="10" spans="2:9" x14ac:dyDescent="0.3">
      <c r="B10" s="104" t="s">
        <v>60</v>
      </c>
      <c r="C10" s="43" t="s">
        <v>142</v>
      </c>
      <c r="D10" s="84">
        <v>0</v>
      </c>
      <c r="E10" s="85">
        <v>0</v>
      </c>
      <c r="F10" s="55">
        <v>0</v>
      </c>
      <c r="G10" s="84">
        <v>0</v>
      </c>
      <c r="H10" s="85">
        <v>0</v>
      </c>
      <c r="I10" s="55">
        <v>0</v>
      </c>
    </row>
    <row r="11" spans="2:9" x14ac:dyDescent="0.3">
      <c r="B11" s="105"/>
      <c r="C11" s="43" t="s">
        <v>183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</row>
    <row r="12" spans="2:9" x14ac:dyDescent="0.3">
      <c r="B12" s="104" t="s">
        <v>62</v>
      </c>
      <c r="C12" s="43" t="s">
        <v>143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</row>
    <row r="13" spans="2:9" x14ac:dyDescent="0.3">
      <c r="B13" s="105"/>
      <c r="C13" s="43" t="s">
        <v>184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</row>
    <row r="14" spans="2:9" x14ac:dyDescent="0.3">
      <c r="B14" s="104" t="s">
        <v>120</v>
      </c>
      <c r="C14" s="43" t="s">
        <v>144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</row>
    <row r="15" spans="2:9" x14ac:dyDescent="0.3">
      <c r="B15" s="105"/>
      <c r="C15" s="43" t="s">
        <v>185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</row>
    <row r="16" spans="2:9" x14ac:dyDescent="0.3">
      <c r="B16" s="104" t="s">
        <v>146</v>
      </c>
      <c r="C16" s="43" t="s">
        <v>145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</row>
    <row r="17" spans="2:9" x14ac:dyDescent="0.3">
      <c r="B17" s="105"/>
      <c r="C17" s="43" t="s">
        <v>185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</row>
    <row r="18" spans="2:9" x14ac:dyDescent="0.3">
      <c r="B18" s="104" t="s">
        <v>147</v>
      </c>
      <c r="C18" s="43" t="s">
        <v>148</v>
      </c>
      <c r="D18" s="55">
        <v>0</v>
      </c>
      <c r="E18" s="55">
        <v>0</v>
      </c>
      <c r="F18" s="55">
        <v>1</v>
      </c>
      <c r="G18" s="55">
        <v>0</v>
      </c>
      <c r="H18" s="55">
        <v>0</v>
      </c>
      <c r="I18" s="55">
        <v>0</v>
      </c>
    </row>
    <row r="19" spans="2:9" x14ac:dyDescent="0.3">
      <c r="B19" s="105"/>
      <c r="C19" s="43" t="s">
        <v>185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</row>
    <row r="20" spans="2:9" x14ac:dyDescent="0.3">
      <c r="B20" s="80" t="s">
        <v>149</v>
      </c>
      <c r="C20" s="43" t="s">
        <v>150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</row>
    <row r="22" spans="2:9" x14ac:dyDescent="0.3">
      <c r="B22" s="39" t="s">
        <v>151</v>
      </c>
    </row>
    <row r="24" spans="2:9" x14ac:dyDescent="0.3">
      <c r="B24" s="100" t="s">
        <v>152</v>
      </c>
      <c r="C24" s="100"/>
      <c r="D24" s="100"/>
      <c r="E24" s="100"/>
      <c r="F24" s="100"/>
      <c r="G24" s="100"/>
      <c r="H24" s="100"/>
      <c r="I24" s="100"/>
    </row>
  </sheetData>
  <mergeCells count="14">
    <mergeCell ref="B24:I24"/>
    <mergeCell ref="G1:I1"/>
    <mergeCell ref="G2:I2"/>
    <mergeCell ref="C4:I4"/>
    <mergeCell ref="C5:I5"/>
    <mergeCell ref="C6:I6"/>
    <mergeCell ref="B8:C9"/>
    <mergeCell ref="D8:F8"/>
    <mergeCell ref="G8:I8"/>
    <mergeCell ref="B10:B11"/>
    <mergeCell ref="B12:B13"/>
    <mergeCell ref="B14:B15"/>
    <mergeCell ref="B16:B17"/>
    <mergeCell ref="B18:B19"/>
  </mergeCell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5"/>
  <sheetViews>
    <sheetView view="pageBreakPreview" zoomScale="60" zoomScaleNormal="100" workbookViewId="0">
      <selection activeCell="J163" sqref="J163"/>
    </sheetView>
  </sheetViews>
  <sheetFormatPr defaultRowHeight="15.75" x14ac:dyDescent="0.25"/>
  <cols>
    <col min="1" max="1" width="10.7109375" style="1" customWidth="1"/>
    <col min="2" max="2" width="66.85546875" style="2" customWidth="1"/>
    <col min="3" max="3" width="12.28515625" style="70" customWidth="1"/>
    <col min="4" max="4" width="14.42578125" style="70" customWidth="1"/>
    <col min="5" max="5" width="18.85546875" style="70" customWidth="1"/>
    <col min="6" max="6" width="24.7109375" style="70" customWidth="1"/>
    <col min="7" max="7" width="18.140625" style="70" customWidth="1"/>
    <col min="8" max="16384" width="9.140625" style="2"/>
  </cols>
  <sheetData>
    <row r="1" spans="1:7" ht="60" customHeight="1" x14ac:dyDescent="0.3">
      <c r="F1" s="93" t="s">
        <v>156</v>
      </c>
      <c r="G1" s="93"/>
    </row>
    <row r="2" spans="1:7" ht="16.5" x14ac:dyDescent="0.3">
      <c r="F2" s="56"/>
      <c r="G2" s="56"/>
    </row>
    <row r="3" spans="1:7" ht="54" customHeight="1" x14ac:dyDescent="0.25">
      <c r="A3" s="94" t="s">
        <v>0</v>
      </c>
      <c r="B3" s="94"/>
      <c r="C3" s="94"/>
      <c r="D3" s="94"/>
      <c r="E3" s="94"/>
      <c r="F3" s="94"/>
      <c r="G3" s="94"/>
    </row>
    <row r="4" spans="1:7" ht="18" customHeight="1" x14ac:dyDescent="0.25">
      <c r="A4" s="95" t="s">
        <v>180</v>
      </c>
      <c r="B4" s="95"/>
      <c r="C4" s="95"/>
      <c r="D4" s="95"/>
      <c r="E4" s="95"/>
      <c r="F4" s="95"/>
      <c r="G4" s="95"/>
    </row>
    <row r="5" spans="1:7" s="5" customFormat="1" ht="63" x14ac:dyDescent="0.2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</row>
    <row r="6" spans="1:7" s="8" customFormat="1" ht="12.75" x14ac:dyDescent="0.25">
      <c r="A6" s="6" t="s">
        <v>8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15" customHeight="1" x14ac:dyDescent="0.25">
      <c r="A7" s="9">
        <v>1</v>
      </c>
      <c r="B7" s="10" t="s">
        <v>9</v>
      </c>
      <c r="C7" s="25"/>
      <c r="D7" s="25"/>
      <c r="E7" s="11"/>
      <c r="F7" s="12"/>
      <c r="G7" s="12"/>
    </row>
    <row r="8" spans="1:7" hidden="1" x14ac:dyDescent="0.25">
      <c r="A8" s="13" t="s">
        <v>10</v>
      </c>
      <c r="B8" s="14" t="s">
        <v>11</v>
      </c>
      <c r="C8" s="18"/>
      <c r="D8" s="18"/>
      <c r="E8" s="71"/>
      <c r="F8" s="18"/>
      <c r="G8" s="18"/>
    </row>
    <row r="9" spans="1:7" hidden="1" x14ac:dyDescent="0.25">
      <c r="A9" s="13" t="s">
        <v>12</v>
      </c>
      <c r="B9" s="15" t="s">
        <v>13</v>
      </c>
      <c r="C9" s="18"/>
      <c r="D9" s="18"/>
      <c r="E9" s="71"/>
      <c r="F9" s="18"/>
      <c r="G9" s="18"/>
    </row>
    <row r="10" spans="1:7" hidden="1" x14ac:dyDescent="0.25">
      <c r="A10" s="13" t="s">
        <v>14</v>
      </c>
      <c r="B10" s="16" t="s">
        <v>15</v>
      </c>
      <c r="C10" s="18"/>
      <c r="D10" s="18"/>
      <c r="E10" s="71"/>
      <c r="F10" s="18"/>
      <c r="G10" s="18"/>
    </row>
    <row r="11" spans="1:7" hidden="1" x14ac:dyDescent="0.25">
      <c r="A11" s="13"/>
      <c r="B11" s="17" t="s">
        <v>16</v>
      </c>
    </row>
    <row r="12" spans="1:7" hidden="1" x14ac:dyDescent="0.25">
      <c r="A12" s="13"/>
      <c r="B12" s="17" t="s">
        <v>17</v>
      </c>
      <c r="C12" s="18"/>
      <c r="D12" s="18"/>
      <c r="E12" s="71"/>
      <c r="F12" s="18"/>
      <c r="G12" s="18"/>
    </row>
    <row r="13" spans="1:7" hidden="1" x14ac:dyDescent="0.25">
      <c r="A13" s="13"/>
      <c r="B13" s="17" t="s">
        <v>18</v>
      </c>
      <c r="C13" s="18"/>
      <c r="D13" s="18"/>
      <c r="E13" s="71"/>
      <c r="F13" s="18"/>
      <c r="G13" s="18"/>
    </row>
    <row r="14" spans="1:7" hidden="1" x14ac:dyDescent="0.25">
      <c r="A14" s="13"/>
      <c r="B14" s="17" t="s">
        <v>19</v>
      </c>
      <c r="C14" s="18"/>
      <c r="D14" s="18"/>
      <c r="E14" s="71"/>
      <c r="F14" s="18"/>
      <c r="G14" s="18"/>
    </row>
    <row r="15" spans="1:7" hidden="1" x14ac:dyDescent="0.25">
      <c r="A15" s="13"/>
      <c r="B15" s="17" t="s">
        <v>20</v>
      </c>
      <c r="C15" s="18"/>
      <c r="D15" s="18"/>
      <c r="E15" s="71"/>
      <c r="F15" s="18"/>
      <c r="G15" s="18"/>
    </row>
    <row r="16" spans="1:7" hidden="1" x14ac:dyDescent="0.25">
      <c r="A16" s="13"/>
      <c r="B16" s="17" t="s">
        <v>21</v>
      </c>
      <c r="C16" s="18"/>
      <c r="D16" s="18"/>
      <c r="E16" s="71"/>
      <c r="F16" s="18"/>
      <c r="G16" s="18"/>
    </row>
    <row r="17" spans="1:7" hidden="1" x14ac:dyDescent="0.25">
      <c r="A17" s="13" t="s">
        <v>22</v>
      </c>
      <c r="B17" s="16" t="s">
        <v>23</v>
      </c>
      <c r="C17" s="18"/>
      <c r="D17" s="18"/>
      <c r="E17" s="71"/>
      <c r="F17" s="18"/>
      <c r="G17" s="18"/>
    </row>
    <row r="18" spans="1:7" hidden="1" x14ac:dyDescent="0.25">
      <c r="A18" s="13"/>
      <c r="B18" s="17" t="s">
        <v>16</v>
      </c>
      <c r="C18" s="18"/>
      <c r="D18" s="18"/>
      <c r="E18" s="71"/>
      <c r="F18" s="18"/>
      <c r="G18" s="18"/>
    </row>
    <row r="19" spans="1:7" hidden="1" x14ac:dyDescent="0.25">
      <c r="A19" s="13"/>
      <c r="B19" s="17" t="s">
        <v>17</v>
      </c>
      <c r="C19" s="18"/>
      <c r="D19" s="18"/>
      <c r="E19" s="71"/>
      <c r="F19" s="18"/>
      <c r="G19" s="18"/>
    </row>
    <row r="20" spans="1:7" hidden="1" x14ac:dyDescent="0.25">
      <c r="A20" s="13"/>
      <c r="B20" s="17" t="s">
        <v>18</v>
      </c>
      <c r="C20" s="18"/>
      <c r="D20" s="18"/>
      <c r="E20" s="71"/>
      <c r="F20" s="18"/>
      <c r="G20" s="18"/>
    </row>
    <row r="21" spans="1:7" hidden="1" x14ac:dyDescent="0.25">
      <c r="A21" s="13"/>
      <c r="B21" s="17" t="s">
        <v>19</v>
      </c>
      <c r="C21" s="18"/>
      <c r="D21" s="18"/>
      <c r="E21" s="71"/>
      <c r="F21" s="18"/>
      <c r="G21" s="18"/>
    </row>
    <row r="22" spans="1:7" hidden="1" x14ac:dyDescent="0.25">
      <c r="A22" s="13"/>
      <c r="B22" s="17" t="s">
        <v>20</v>
      </c>
      <c r="C22" s="18"/>
      <c r="D22" s="18"/>
      <c r="E22" s="71"/>
      <c r="F22" s="18"/>
      <c r="G22" s="18"/>
    </row>
    <row r="23" spans="1:7" hidden="1" x14ac:dyDescent="0.25">
      <c r="A23" s="13"/>
      <c r="B23" s="17" t="s">
        <v>21</v>
      </c>
      <c r="C23" s="18"/>
      <c r="D23" s="18"/>
      <c r="E23" s="71"/>
      <c r="F23" s="18"/>
      <c r="G23" s="18"/>
    </row>
    <row r="24" spans="1:7" hidden="1" x14ac:dyDescent="0.25">
      <c r="A24" s="13" t="s">
        <v>24</v>
      </c>
      <c r="B24" s="16" t="s">
        <v>25</v>
      </c>
      <c r="C24" s="18"/>
      <c r="D24" s="18"/>
      <c r="E24" s="71"/>
      <c r="F24" s="18"/>
      <c r="G24" s="18"/>
    </row>
    <row r="25" spans="1:7" hidden="1" x14ac:dyDescent="0.25">
      <c r="A25" s="13"/>
      <c r="B25" s="17" t="s">
        <v>16</v>
      </c>
      <c r="C25" s="18"/>
      <c r="D25" s="18"/>
      <c r="E25" s="71"/>
      <c r="F25" s="18"/>
      <c r="G25" s="18"/>
    </row>
    <row r="26" spans="1:7" hidden="1" x14ac:dyDescent="0.25">
      <c r="A26" s="13"/>
      <c r="B26" s="17" t="s">
        <v>17</v>
      </c>
      <c r="C26" s="18"/>
      <c r="D26" s="18"/>
      <c r="E26" s="71"/>
      <c r="F26" s="18"/>
      <c r="G26" s="18"/>
    </row>
    <row r="27" spans="1:7" hidden="1" x14ac:dyDescent="0.25">
      <c r="A27" s="13"/>
      <c r="B27" s="17" t="s">
        <v>18</v>
      </c>
      <c r="C27" s="18"/>
      <c r="D27" s="18"/>
      <c r="E27" s="71"/>
      <c r="F27" s="18"/>
      <c r="G27" s="18"/>
    </row>
    <row r="28" spans="1:7" hidden="1" x14ac:dyDescent="0.25">
      <c r="A28" s="13"/>
      <c r="B28" s="17" t="s">
        <v>19</v>
      </c>
      <c r="C28" s="18"/>
      <c r="D28" s="18"/>
      <c r="E28" s="71"/>
      <c r="F28" s="18"/>
      <c r="G28" s="18"/>
    </row>
    <row r="29" spans="1:7" hidden="1" x14ac:dyDescent="0.25">
      <c r="A29" s="13"/>
      <c r="B29" s="17" t="s">
        <v>20</v>
      </c>
      <c r="C29" s="18"/>
      <c r="D29" s="18"/>
      <c r="E29" s="71"/>
      <c r="F29" s="18"/>
      <c r="G29" s="18"/>
    </row>
    <row r="30" spans="1:7" hidden="1" x14ac:dyDescent="0.25">
      <c r="A30" s="13"/>
      <c r="B30" s="17" t="s">
        <v>21</v>
      </c>
      <c r="C30" s="18"/>
      <c r="D30" s="18"/>
      <c r="E30" s="71"/>
      <c r="F30" s="18"/>
      <c r="G30" s="18"/>
    </row>
    <row r="31" spans="1:7" hidden="1" x14ac:dyDescent="0.25">
      <c r="A31" s="13" t="s">
        <v>26</v>
      </c>
      <c r="B31" s="16" t="s">
        <v>27</v>
      </c>
      <c r="C31" s="18"/>
      <c r="D31" s="18"/>
      <c r="E31" s="71"/>
      <c r="F31" s="18"/>
      <c r="G31" s="18"/>
    </row>
    <row r="32" spans="1:7" hidden="1" x14ac:dyDescent="0.25">
      <c r="A32" s="13"/>
      <c r="B32" s="17" t="s">
        <v>16</v>
      </c>
      <c r="C32" s="18"/>
      <c r="D32" s="18"/>
      <c r="E32" s="18"/>
      <c r="F32" s="18"/>
      <c r="G32" s="18"/>
    </row>
    <row r="33" spans="1:7" hidden="1" x14ac:dyDescent="0.25">
      <c r="A33" s="13"/>
      <c r="B33" s="17" t="s">
        <v>17</v>
      </c>
      <c r="C33" s="18"/>
      <c r="D33" s="18"/>
      <c r="E33" s="18"/>
      <c r="F33" s="18"/>
      <c r="G33" s="18"/>
    </row>
    <row r="34" spans="1:7" hidden="1" x14ac:dyDescent="0.25">
      <c r="A34" s="13"/>
      <c r="B34" s="17" t="s">
        <v>18</v>
      </c>
      <c r="C34" s="18"/>
      <c r="D34" s="18"/>
      <c r="E34" s="71"/>
      <c r="F34" s="18"/>
      <c r="G34" s="18"/>
    </row>
    <row r="35" spans="1:7" hidden="1" x14ac:dyDescent="0.25">
      <c r="A35" s="13"/>
      <c r="B35" s="17" t="s">
        <v>19</v>
      </c>
      <c r="C35" s="18"/>
      <c r="D35" s="18"/>
      <c r="E35" s="71"/>
      <c r="F35" s="18"/>
      <c r="G35" s="18"/>
    </row>
    <row r="36" spans="1:7" hidden="1" x14ac:dyDescent="0.25">
      <c r="A36" s="13"/>
      <c r="B36" s="17" t="s">
        <v>20</v>
      </c>
      <c r="C36" s="18"/>
      <c r="D36" s="18"/>
      <c r="E36" s="71"/>
      <c r="F36" s="18"/>
      <c r="G36" s="18"/>
    </row>
    <row r="37" spans="1:7" hidden="1" x14ac:dyDescent="0.25">
      <c r="A37" s="13"/>
      <c r="B37" s="17" t="s">
        <v>21</v>
      </c>
      <c r="C37" s="18"/>
      <c r="D37" s="18"/>
      <c r="E37" s="71"/>
      <c r="F37" s="18"/>
      <c r="G37" s="18"/>
    </row>
    <row r="38" spans="1:7" hidden="1" x14ac:dyDescent="0.25">
      <c r="A38" s="13" t="s">
        <v>28</v>
      </c>
      <c r="B38" s="15" t="s">
        <v>29</v>
      </c>
      <c r="C38" s="18"/>
      <c r="D38" s="18"/>
      <c r="E38" s="71"/>
      <c r="F38" s="18"/>
      <c r="G38" s="18"/>
    </row>
    <row r="39" spans="1:7" hidden="1" x14ac:dyDescent="0.25">
      <c r="A39" s="13" t="s">
        <v>30</v>
      </c>
      <c r="B39" s="16" t="s">
        <v>15</v>
      </c>
      <c r="C39" s="18"/>
      <c r="D39" s="18"/>
      <c r="E39" s="71"/>
      <c r="F39" s="18"/>
      <c r="G39" s="18"/>
    </row>
    <row r="40" spans="1:7" hidden="1" x14ac:dyDescent="0.25">
      <c r="A40" s="13"/>
      <c r="B40" s="17" t="s">
        <v>16</v>
      </c>
      <c r="C40" s="18"/>
      <c r="D40" s="18"/>
      <c r="E40" s="71"/>
      <c r="F40" s="18"/>
      <c r="G40" s="18"/>
    </row>
    <row r="41" spans="1:7" hidden="1" x14ac:dyDescent="0.25">
      <c r="A41" s="13"/>
      <c r="B41" s="17" t="s">
        <v>17</v>
      </c>
      <c r="C41" s="18"/>
      <c r="D41" s="18"/>
      <c r="E41" s="71"/>
      <c r="F41" s="18"/>
      <c r="G41" s="18"/>
    </row>
    <row r="42" spans="1:7" hidden="1" x14ac:dyDescent="0.25">
      <c r="A42" s="13"/>
      <c r="B42" s="17" t="s">
        <v>18</v>
      </c>
      <c r="C42" s="18"/>
      <c r="D42" s="18"/>
      <c r="E42" s="71"/>
      <c r="F42" s="18"/>
      <c r="G42" s="18"/>
    </row>
    <row r="43" spans="1:7" hidden="1" x14ac:dyDescent="0.25">
      <c r="A43" s="13"/>
      <c r="B43" s="17" t="s">
        <v>19</v>
      </c>
      <c r="C43" s="18"/>
      <c r="D43" s="18"/>
      <c r="E43" s="71"/>
      <c r="F43" s="18"/>
      <c r="G43" s="18"/>
    </row>
    <row r="44" spans="1:7" hidden="1" x14ac:dyDescent="0.25">
      <c r="A44" s="13"/>
      <c r="B44" s="17" t="s">
        <v>20</v>
      </c>
      <c r="C44" s="18"/>
      <c r="D44" s="18"/>
      <c r="E44" s="71"/>
      <c r="F44" s="18"/>
      <c r="G44" s="18"/>
    </row>
    <row r="45" spans="1:7" hidden="1" x14ac:dyDescent="0.25">
      <c r="A45" s="13"/>
      <c r="B45" s="17" t="s">
        <v>21</v>
      </c>
      <c r="C45" s="18"/>
      <c r="D45" s="18"/>
      <c r="E45" s="71"/>
      <c r="F45" s="18"/>
      <c r="G45" s="18"/>
    </row>
    <row r="46" spans="1:7" hidden="1" x14ac:dyDescent="0.25">
      <c r="A46" s="13" t="s">
        <v>31</v>
      </c>
      <c r="B46" s="16" t="s">
        <v>23</v>
      </c>
      <c r="C46" s="18"/>
      <c r="D46" s="18"/>
      <c r="E46" s="71"/>
      <c r="F46" s="18"/>
      <c r="G46" s="18"/>
    </row>
    <row r="47" spans="1:7" hidden="1" x14ac:dyDescent="0.25">
      <c r="A47" s="13"/>
      <c r="B47" s="17" t="s">
        <v>16</v>
      </c>
      <c r="C47" s="18"/>
      <c r="D47" s="18"/>
      <c r="E47" s="71"/>
      <c r="F47" s="18"/>
      <c r="G47" s="18"/>
    </row>
    <row r="48" spans="1:7" hidden="1" x14ac:dyDescent="0.25">
      <c r="A48" s="13"/>
      <c r="B48" s="17" t="s">
        <v>17</v>
      </c>
      <c r="C48" s="18"/>
      <c r="D48" s="18"/>
      <c r="E48" s="71"/>
      <c r="F48" s="18"/>
      <c r="G48" s="18"/>
    </row>
    <row r="49" spans="1:7" hidden="1" x14ac:dyDescent="0.25">
      <c r="A49" s="13"/>
      <c r="B49" s="17" t="s">
        <v>18</v>
      </c>
      <c r="C49" s="18"/>
      <c r="D49" s="18"/>
      <c r="E49" s="71"/>
      <c r="F49" s="18"/>
      <c r="G49" s="18"/>
    </row>
    <row r="50" spans="1:7" hidden="1" x14ac:dyDescent="0.25">
      <c r="A50" s="13"/>
      <c r="B50" s="17" t="s">
        <v>19</v>
      </c>
      <c r="C50" s="18"/>
      <c r="D50" s="18"/>
      <c r="E50" s="71"/>
      <c r="F50" s="18"/>
      <c r="G50" s="18"/>
    </row>
    <row r="51" spans="1:7" hidden="1" x14ac:dyDescent="0.25">
      <c r="A51" s="13"/>
      <c r="B51" s="17" t="s">
        <v>20</v>
      </c>
      <c r="C51" s="18"/>
      <c r="D51" s="18"/>
      <c r="E51" s="71"/>
      <c r="F51" s="18"/>
      <c r="G51" s="18"/>
    </row>
    <row r="52" spans="1:7" hidden="1" x14ac:dyDescent="0.25">
      <c r="A52" s="13"/>
      <c r="B52" s="17" t="s">
        <v>21</v>
      </c>
      <c r="C52" s="18"/>
      <c r="D52" s="18"/>
      <c r="E52" s="71"/>
      <c r="F52" s="18"/>
      <c r="G52" s="18"/>
    </row>
    <row r="53" spans="1:7" hidden="1" x14ac:dyDescent="0.25">
      <c r="A53" s="13" t="s">
        <v>32</v>
      </c>
      <c r="B53" s="16" t="s">
        <v>25</v>
      </c>
      <c r="C53" s="18"/>
      <c r="D53" s="18"/>
      <c r="E53" s="71"/>
      <c r="F53" s="18"/>
      <c r="G53" s="18"/>
    </row>
    <row r="54" spans="1:7" hidden="1" x14ac:dyDescent="0.25">
      <c r="A54" s="13"/>
      <c r="B54" s="17" t="s">
        <v>16</v>
      </c>
      <c r="C54" s="18"/>
      <c r="D54" s="18"/>
      <c r="E54" s="71"/>
      <c r="F54" s="18"/>
      <c r="G54" s="18"/>
    </row>
    <row r="55" spans="1:7" hidden="1" x14ac:dyDescent="0.25">
      <c r="A55" s="13"/>
      <c r="B55" s="17" t="s">
        <v>17</v>
      </c>
      <c r="C55" s="18"/>
      <c r="D55" s="18"/>
      <c r="E55" s="71"/>
      <c r="F55" s="18"/>
      <c r="G55" s="18"/>
    </row>
    <row r="56" spans="1:7" hidden="1" x14ac:dyDescent="0.25">
      <c r="A56" s="13"/>
      <c r="B56" s="17" t="s">
        <v>18</v>
      </c>
      <c r="C56" s="18"/>
      <c r="D56" s="18"/>
      <c r="E56" s="71"/>
      <c r="F56" s="18"/>
      <c r="G56" s="18"/>
    </row>
    <row r="57" spans="1:7" hidden="1" x14ac:dyDescent="0.25">
      <c r="A57" s="13"/>
      <c r="B57" s="17" t="s">
        <v>19</v>
      </c>
      <c r="C57" s="18"/>
      <c r="D57" s="18"/>
      <c r="E57" s="71"/>
      <c r="F57" s="18"/>
      <c r="G57" s="18"/>
    </row>
    <row r="58" spans="1:7" hidden="1" x14ac:dyDescent="0.25">
      <c r="A58" s="13"/>
      <c r="B58" s="17" t="s">
        <v>20</v>
      </c>
      <c r="C58" s="18"/>
      <c r="D58" s="18"/>
      <c r="E58" s="71"/>
      <c r="F58" s="18"/>
      <c r="G58" s="18"/>
    </row>
    <row r="59" spans="1:7" hidden="1" x14ac:dyDescent="0.25">
      <c r="A59" s="13"/>
      <c r="B59" s="17" t="s">
        <v>21</v>
      </c>
      <c r="C59" s="18"/>
      <c r="D59" s="18"/>
      <c r="E59" s="71"/>
      <c r="F59" s="18"/>
      <c r="G59" s="18"/>
    </row>
    <row r="60" spans="1:7" hidden="1" x14ac:dyDescent="0.25">
      <c r="A60" s="13" t="s">
        <v>33</v>
      </c>
      <c r="B60" s="16" t="s">
        <v>27</v>
      </c>
      <c r="C60" s="18"/>
      <c r="D60" s="18"/>
      <c r="E60" s="71"/>
      <c r="F60" s="18"/>
      <c r="G60" s="18"/>
    </row>
    <row r="61" spans="1:7" hidden="1" x14ac:dyDescent="0.25">
      <c r="A61" s="13"/>
      <c r="B61" s="17" t="s">
        <v>16</v>
      </c>
      <c r="C61" s="18"/>
      <c r="D61" s="18"/>
      <c r="E61" s="71"/>
      <c r="F61" s="18"/>
      <c r="G61" s="18"/>
    </row>
    <row r="62" spans="1:7" hidden="1" x14ac:dyDescent="0.25">
      <c r="A62" s="13"/>
      <c r="B62" s="17" t="s">
        <v>17</v>
      </c>
      <c r="C62" s="18"/>
      <c r="D62" s="18"/>
      <c r="E62" s="71"/>
      <c r="F62" s="18"/>
      <c r="G62" s="18"/>
    </row>
    <row r="63" spans="1:7" hidden="1" x14ac:dyDescent="0.25">
      <c r="A63" s="13"/>
      <c r="B63" s="17" t="s">
        <v>18</v>
      </c>
      <c r="C63" s="18"/>
      <c r="D63" s="18"/>
      <c r="E63" s="71"/>
      <c r="F63" s="18"/>
      <c r="G63" s="18"/>
    </row>
    <row r="64" spans="1:7" hidden="1" x14ac:dyDescent="0.25">
      <c r="A64" s="13"/>
      <c r="B64" s="17" t="s">
        <v>19</v>
      </c>
      <c r="C64" s="18"/>
      <c r="D64" s="18"/>
      <c r="E64" s="71"/>
      <c r="F64" s="18"/>
      <c r="G64" s="18"/>
    </row>
    <row r="65" spans="1:7" hidden="1" x14ac:dyDescent="0.25">
      <c r="A65" s="13"/>
      <c r="B65" s="17" t="s">
        <v>20</v>
      </c>
      <c r="C65" s="18"/>
      <c r="D65" s="18"/>
      <c r="E65" s="71"/>
      <c r="F65" s="18"/>
      <c r="G65" s="18"/>
    </row>
    <row r="66" spans="1:7" hidden="1" x14ac:dyDescent="0.25">
      <c r="A66" s="13"/>
      <c r="B66" s="17" t="s">
        <v>21</v>
      </c>
      <c r="C66" s="18"/>
      <c r="D66" s="18"/>
      <c r="E66" s="71"/>
      <c r="F66" s="18"/>
      <c r="G66" s="18"/>
    </row>
    <row r="67" spans="1:7" hidden="1" x14ac:dyDescent="0.25">
      <c r="A67" s="13" t="s">
        <v>34</v>
      </c>
      <c r="B67" s="14" t="s">
        <v>35</v>
      </c>
      <c r="C67" s="18"/>
      <c r="D67" s="18"/>
      <c r="E67" s="71"/>
      <c r="F67" s="18"/>
      <c r="G67" s="18"/>
    </row>
    <row r="68" spans="1:7" hidden="1" x14ac:dyDescent="0.25">
      <c r="A68" s="13" t="s">
        <v>36</v>
      </c>
      <c r="B68" s="15" t="s">
        <v>13</v>
      </c>
      <c r="C68" s="18"/>
      <c r="D68" s="18"/>
      <c r="E68" s="71"/>
      <c r="F68" s="18"/>
      <c r="G68" s="18"/>
    </row>
    <row r="69" spans="1:7" hidden="1" x14ac:dyDescent="0.25">
      <c r="A69" s="13" t="s">
        <v>37</v>
      </c>
      <c r="B69" s="16" t="s">
        <v>15</v>
      </c>
      <c r="C69" s="18"/>
      <c r="D69" s="18"/>
      <c r="E69" s="71"/>
      <c r="F69" s="18"/>
      <c r="G69" s="18"/>
    </row>
    <row r="70" spans="1:7" hidden="1" x14ac:dyDescent="0.25">
      <c r="A70" s="13"/>
      <c r="B70" s="17" t="s">
        <v>16</v>
      </c>
      <c r="C70" s="18"/>
      <c r="D70" s="18"/>
      <c r="E70" s="71"/>
      <c r="F70" s="18"/>
      <c r="G70" s="18"/>
    </row>
    <row r="71" spans="1:7" hidden="1" x14ac:dyDescent="0.25">
      <c r="A71" s="13"/>
      <c r="B71" s="17" t="s">
        <v>17</v>
      </c>
      <c r="C71" s="18"/>
      <c r="D71" s="18"/>
      <c r="E71" s="71"/>
      <c r="F71" s="18"/>
      <c r="G71" s="18"/>
    </row>
    <row r="72" spans="1:7" hidden="1" x14ac:dyDescent="0.25">
      <c r="A72" s="13"/>
      <c r="B72" s="17" t="s">
        <v>18</v>
      </c>
      <c r="C72" s="18"/>
      <c r="D72" s="18"/>
      <c r="E72" s="71"/>
      <c r="F72" s="18"/>
      <c r="G72" s="18"/>
    </row>
    <row r="73" spans="1:7" hidden="1" x14ac:dyDescent="0.25">
      <c r="A73" s="13"/>
      <c r="B73" s="17" t="s">
        <v>19</v>
      </c>
      <c r="C73" s="18"/>
      <c r="D73" s="18"/>
      <c r="E73" s="71"/>
      <c r="F73" s="18"/>
      <c r="G73" s="18"/>
    </row>
    <row r="74" spans="1:7" hidden="1" x14ac:dyDescent="0.25">
      <c r="A74" s="13"/>
      <c r="B74" s="17" t="s">
        <v>20</v>
      </c>
      <c r="C74" s="18"/>
      <c r="D74" s="18"/>
      <c r="E74" s="71"/>
      <c r="F74" s="18"/>
      <c r="G74" s="18"/>
    </row>
    <row r="75" spans="1:7" hidden="1" x14ac:dyDescent="0.25">
      <c r="A75" s="13"/>
      <c r="B75" s="17" t="s">
        <v>21</v>
      </c>
      <c r="C75" s="18"/>
      <c r="D75" s="18"/>
      <c r="E75" s="71"/>
      <c r="F75" s="18"/>
      <c r="G75" s="18"/>
    </row>
    <row r="76" spans="1:7" hidden="1" x14ac:dyDescent="0.25">
      <c r="A76" s="13" t="s">
        <v>38</v>
      </c>
      <c r="B76" s="16" t="s">
        <v>23</v>
      </c>
      <c r="C76" s="18"/>
      <c r="D76" s="18"/>
      <c r="E76" s="71"/>
      <c r="F76" s="18"/>
      <c r="G76" s="18"/>
    </row>
    <row r="77" spans="1:7" hidden="1" x14ac:dyDescent="0.25">
      <c r="A77" s="13"/>
      <c r="B77" s="17" t="s">
        <v>16</v>
      </c>
      <c r="C77" s="18"/>
      <c r="D77" s="18"/>
      <c r="E77" s="71"/>
      <c r="F77" s="18"/>
      <c r="G77" s="18"/>
    </row>
    <row r="78" spans="1:7" hidden="1" x14ac:dyDescent="0.25">
      <c r="A78" s="13"/>
      <c r="B78" s="17" t="s">
        <v>17</v>
      </c>
      <c r="C78" s="18"/>
      <c r="D78" s="18"/>
      <c r="E78" s="71"/>
      <c r="F78" s="18"/>
      <c r="G78" s="18"/>
    </row>
    <row r="79" spans="1:7" hidden="1" x14ac:dyDescent="0.25">
      <c r="A79" s="13"/>
      <c r="B79" s="17" t="s">
        <v>18</v>
      </c>
      <c r="C79" s="18"/>
      <c r="D79" s="18"/>
      <c r="E79" s="71"/>
      <c r="F79" s="18"/>
      <c r="G79" s="18"/>
    </row>
    <row r="80" spans="1:7" hidden="1" x14ac:dyDescent="0.25">
      <c r="A80" s="13"/>
      <c r="B80" s="17" t="s">
        <v>19</v>
      </c>
      <c r="C80" s="18"/>
      <c r="D80" s="18"/>
      <c r="E80" s="71"/>
      <c r="F80" s="18"/>
      <c r="G80" s="18"/>
    </row>
    <row r="81" spans="1:7" hidden="1" x14ac:dyDescent="0.25">
      <c r="A81" s="13"/>
      <c r="B81" s="17" t="s">
        <v>20</v>
      </c>
      <c r="C81" s="18"/>
      <c r="D81" s="18"/>
      <c r="E81" s="71"/>
      <c r="F81" s="18"/>
      <c r="G81" s="18"/>
    </row>
    <row r="82" spans="1:7" hidden="1" x14ac:dyDescent="0.25">
      <c r="A82" s="13"/>
      <c r="B82" s="17" t="s">
        <v>21</v>
      </c>
      <c r="C82" s="18"/>
      <c r="D82" s="18"/>
      <c r="E82" s="71"/>
      <c r="F82" s="18"/>
      <c r="G82" s="18"/>
    </row>
    <row r="83" spans="1:7" hidden="1" x14ac:dyDescent="0.25">
      <c r="A83" s="13" t="s">
        <v>39</v>
      </c>
      <c r="B83" s="16" t="s">
        <v>25</v>
      </c>
      <c r="C83" s="18"/>
      <c r="D83" s="18"/>
      <c r="E83" s="71"/>
      <c r="F83" s="18"/>
      <c r="G83" s="18"/>
    </row>
    <row r="84" spans="1:7" hidden="1" x14ac:dyDescent="0.25">
      <c r="A84" s="13"/>
      <c r="B84" s="17" t="s">
        <v>16</v>
      </c>
      <c r="C84" s="18"/>
      <c r="D84" s="18"/>
      <c r="E84" s="71"/>
      <c r="F84" s="18"/>
      <c r="G84" s="18"/>
    </row>
    <row r="85" spans="1:7" hidden="1" x14ac:dyDescent="0.25">
      <c r="A85" s="13"/>
      <c r="B85" s="17" t="s">
        <v>17</v>
      </c>
      <c r="C85" s="18"/>
      <c r="D85" s="18"/>
      <c r="E85" s="71"/>
      <c r="F85" s="18"/>
      <c r="G85" s="18"/>
    </row>
    <row r="86" spans="1:7" hidden="1" x14ac:dyDescent="0.25">
      <c r="A86" s="13"/>
      <c r="B86" s="17" t="s">
        <v>18</v>
      </c>
      <c r="C86" s="18"/>
      <c r="D86" s="18"/>
      <c r="E86" s="71"/>
      <c r="F86" s="18"/>
      <c r="G86" s="18"/>
    </row>
    <row r="87" spans="1:7" hidden="1" x14ac:dyDescent="0.25">
      <c r="A87" s="13"/>
      <c r="B87" s="17" t="s">
        <v>19</v>
      </c>
      <c r="C87" s="18"/>
      <c r="D87" s="18"/>
      <c r="E87" s="71"/>
      <c r="F87" s="18"/>
      <c r="G87" s="18"/>
    </row>
    <row r="88" spans="1:7" hidden="1" x14ac:dyDescent="0.25">
      <c r="A88" s="13"/>
      <c r="B88" s="17" t="s">
        <v>20</v>
      </c>
      <c r="C88" s="18"/>
      <c r="D88" s="18"/>
      <c r="E88" s="71"/>
      <c r="F88" s="18"/>
      <c r="G88" s="18"/>
    </row>
    <row r="89" spans="1:7" hidden="1" x14ac:dyDescent="0.25">
      <c r="A89" s="13"/>
      <c r="B89" s="17" t="s">
        <v>21</v>
      </c>
      <c r="C89" s="18"/>
      <c r="D89" s="18"/>
      <c r="E89" s="71"/>
      <c r="F89" s="18"/>
      <c r="G89" s="18"/>
    </row>
    <row r="90" spans="1:7" hidden="1" x14ac:dyDescent="0.25">
      <c r="A90" s="13" t="s">
        <v>40</v>
      </c>
      <c r="B90" s="16" t="s">
        <v>27</v>
      </c>
      <c r="C90" s="18"/>
      <c r="D90" s="18"/>
      <c r="E90" s="71"/>
      <c r="F90" s="18"/>
      <c r="G90" s="18"/>
    </row>
    <row r="91" spans="1:7" hidden="1" x14ac:dyDescent="0.25">
      <c r="A91" s="13"/>
      <c r="B91" s="17" t="s">
        <v>16</v>
      </c>
      <c r="C91" s="18"/>
      <c r="D91" s="18"/>
      <c r="E91" s="71"/>
      <c r="F91" s="18"/>
      <c r="G91" s="18"/>
    </row>
    <row r="92" spans="1:7" hidden="1" x14ac:dyDescent="0.25">
      <c r="A92" s="13"/>
      <c r="B92" s="17" t="s">
        <v>17</v>
      </c>
      <c r="C92" s="18"/>
      <c r="D92" s="18"/>
      <c r="E92" s="71"/>
      <c r="F92" s="18"/>
      <c r="G92" s="18"/>
    </row>
    <row r="93" spans="1:7" hidden="1" x14ac:dyDescent="0.25">
      <c r="A93" s="13"/>
      <c r="B93" s="17" t="s">
        <v>18</v>
      </c>
      <c r="C93" s="18"/>
      <c r="D93" s="18"/>
      <c r="E93" s="71"/>
      <c r="F93" s="18"/>
      <c r="G93" s="18"/>
    </row>
    <row r="94" spans="1:7" hidden="1" x14ac:dyDescent="0.25">
      <c r="A94" s="13"/>
      <c r="B94" s="17" t="s">
        <v>19</v>
      </c>
      <c r="C94" s="18"/>
      <c r="D94" s="18"/>
      <c r="E94" s="71"/>
      <c r="F94" s="18"/>
      <c r="G94" s="18"/>
    </row>
    <row r="95" spans="1:7" hidden="1" x14ac:dyDescent="0.25">
      <c r="A95" s="13"/>
      <c r="B95" s="17" t="s">
        <v>20</v>
      </c>
      <c r="C95" s="18"/>
      <c r="D95" s="18"/>
      <c r="E95" s="71"/>
      <c r="F95" s="18"/>
      <c r="G95" s="18"/>
    </row>
    <row r="96" spans="1:7" hidden="1" x14ac:dyDescent="0.25">
      <c r="A96" s="13"/>
      <c r="B96" s="17" t="s">
        <v>21</v>
      </c>
      <c r="C96" s="18"/>
      <c r="D96" s="18"/>
      <c r="E96" s="71"/>
      <c r="F96" s="18"/>
      <c r="G96" s="18"/>
    </row>
    <row r="97" spans="1:7" hidden="1" x14ac:dyDescent="0.25">
      <c r="A97" s="13" t="s">
        <v>41</v>
      </c>
      <c r="B97" s="15" t="s">
        <v>29</v>
      </c>
      <c r="C97" s="18"/>
      <c r="D97" s="18"/>
      <c r="E97" s="71"/>
      <c r="F97" s="18"/>
      <c r="G97" s="18"/>
    </row>
    <row r="98" spans="1:7" hidden="1" x14ac:dyDescent="0.25">
      <c r="A98" s="13" t="s">
        <v>42</v>
      </c>
      <c r="B98" s="16" t="s">
        <v>15</v>
      </c>
      <c r="C98" s="18"/>
      <c r="D98" s="18"/>
      <c r="E98" s="71"/>
      <c r="F98" s="18"/>
      <c r="G98" s="18"/>
    </row>
    <row r="99" spans="1:7" hidden="1" x14ac:dyDescent="0.25">
      <c r="A99" s="13"/>
      <c r="B99" s="17" t="s">
        <v>16</v>
      </c>
      <c r="C99" s="18"/>
      <c r="D99" s="18"/>
      <c r="E99" s="71"/>
      <c r="F99" s="18"/>
      <c r="G99" s="18"/>
    </row>
    <row r="100" spans="1:7" hidden="1" x14ac:dyDescent="0.25">
      <c r="A100" s="13"/>
      <c r="B100" s="17" t="s">
        <v>17</v>
      </c>
      <c r="C100" s="18"/>
      <c r="D100" s="18"/>
      <c r="E100" s="71"/>
      <c r="F100" s="18"/>
      <c r="G100" s="18"/>
    </row>
    <row r="101" spans="1:7" hidden="1" x14ac:dyDescent="0.25">
      <c r="A101" s="13"/>
      <c r="B101" s="17" t="s">
        <v>18</v>
      </c>
      <c r="C101" s="18"/>
      <c r="D101" s="18"/>
      <c r="E101" s="71"/>
      <c r="F101" s="18"/>
      <c r="G101" s="18"/>
    </row>
    <row r="102" spans="1:7" hidden="1" x14ac:dyDescent="0.25">
      <c r="A102" s="13"/>
      <c r="B102" s="17" t="s">
        <v>19</v>
      </c>
      <c r="C102" s="18"/>
      <c r="D102" s="18"/>
      <c r="E102" s="71"/>
      <c r="F102" s="18"/>
      <c r="G102" s="18"/>
    </row>
    <row r="103" spans="1:7" hidden="1" x14ac:dyDescent="0.25">
      <c r="A103" s="13"/>
      <c r="B103" s="17" t="s">
        <v>20</v>
      </c>
      <c r="C103" s="18"/>
      <c r="D103" s="18"/>
      <c r="E103" s="71"/>
      <c r="F103" s="18"/>
      <c r="G103" s="18"/>
    </row>
    <row r="104" spans="1:7" hidden="1" x14ac:dyDescent="0.25">
      <c r="A104" s="13"/>
      <c r="B104" s="17" t="s">
        <v>21</v>
      </c>
      <c r="C104" s="18"/>
      <c r="D104" s="18"/>
      <c r="E104" s="71"/>
      <c r="F104" s="18"/>
      <c r="G104" s="18"/>
    </row>
    <row r="105" spans="1:7" hidden="1" x14ac:dyDescent="0.25">
      <c r="A105" s="13" t="s">
        <v>43</v>
      </c>
      <c r="B105" s="16" t="s">
        <v>23</v>
      </c>
      <c r="C105" s="18"/>
      <c r="D105" s="18"/>
      <c r="E105" s="71"/>
      <c r="F105" s="18"/>
      <c r="G105" s="18"/>
    </row>
    <row r="106" spans="1:7" hidden="1" x14ac:dyDescent="0.25">
      <c r="A106" s="13"/>
      <c r="B106" s="17" t="s">
        <v>16</v>
      </c>
      <c r="C106" s="18"/>
      <c r="D106" s="18"/>
      <c r="E106" s="71"/>
      <c r="F106" s="18"/>
      <c r="G106" s="18"/>
    </row>
    <row r="107" spans="1:7" hidden="1" x14ac:dyDescent="0.25">
      <c r="A107" s="13"/>
      <c r="B107" s="17" t="s">
        <v>17</v>
      </c>
      <c r="C107" s="18"/>
      <c r="D107" s="18"/>
      <c r="E107" s="71"/>
      <c r="F107" s="18"/>
      <c r="G107" s="18"/>
    </row>
    <row r="108" spans="1:7" hidden="1" x14ac:dyDescent="0.25">
      <c r="A108" s="13"/>
      <c r="B108" s="17" t="s">
        <v>18</v>
      </c>
      <c r="C108" s="18"/>
      <c r="D108" s="18"/>
      <c r="E108" s="71"/>
      <c r="F108" s="18"/>
      <c r="G108" s="18"/>
    </row>
    <row r="109" spans="1:7" hidden="1" x14ac:dyDescent="0.25">
      <c r="A109" s="13"/>
      <c r="B109" s="17" t="s">
        <v>19</v>
      </c>
      <c r="C109" s="18"/>
      <c r="D109" s="18"/>
      <c r="E109" s="71"/>
      <c r="F109" s="18"/>
      <c r="G109" s="18"/>
    </row>
    <row r="110" spans="1:7" hidden="1" x14ac:dyDescent="0.25">
      <c r="A110" s="13"/>
      <c r="B110" s="17" t="s">
        <v>20</v>
      </c>
      <c r="C110" s="18"/>
      <c r="D110" s="18"/>
      <c r="E110" s="71"/>
      <c r="F110" s="18"/>
      <c r="G110" s="18"/>
    </row>
    <row r="111" spans="1:7" hidden="1" x14ac:dyDescent="0.25">
      <c r="A111" s="13"/>
      <c r="B111" s="17" t="s">
        <v>21</v>
      </c>
      <c r="C111" s="18"/>
      <c r="D111" s="18"/>
      <c r="E111" s="71"/>
      <c r="F111" s="18"/>
      <c r="G111" s="18"/>
    </row>
    <row r="112" spans="1:7" hidden="1" x14ac:dyDescent="0.25">
      <c r="A112" s="13" t="s">
        <v>44</v>
      </c>
      <c r="B112" s="16" t="s">
        <v>25</v>
      </c>
      <c r="C112" s="18"/>
      <c r="D112" s="18"/>
      <c r="E112" s="71"/>
      <c r="F112" s="18"/>
      <c r="G112" s="18"/>
    </row>
    <row r="113" spans="1:7" hidden="1" x14ac:dyDescent="0.25">
      <c r="A113" s="13"/>
      <c r="B113" s="17" t="s">
        <v>16</v>
      </c>
      <c r="C113" s="18"/>
      <c r="D113" s="18"/>
      <c r="E113" s="71"/>
      <c r="F113" s="18"/>
      <c r="G113" s="18"/>
    </row>
    <row r="114" spans="1:7" hidden="1" x14ac:dyDescent="0.25">
      <c r="A114" s="13"/>
      <c r="B114" s="17" t="s">
        <v>17</v>
      </c>
      <c r="C114" s="18"/>
      <c r="D114" s="18"/>
      <c r="E114" s="71"/>
      <c r="F114" s="18"/>
      <c r="G114" s="18"/>
    </row>
    <row r="115" spans="1:7" hidden="1" x14ac:dyDescent="0.25">
      <c r="A115" s="13"/>
      <c r="B115" s="17" t="s">
        <v>18</v>
      </c>
      <c r="C115" s="18"/>
      <c r="D115" s="18"/>
      <c r="E115" s="71"/>
      <c r="F115" s="18"/>
      <c r="G115" s="18"/>
    </row>
    <row r="116" spans="1:7" hidden="1" x14ac:dyDescent="0.25">
      <c r="A116" s="13"/>
      <c r="B116" s="17" t="s">
        <v>19</v>
      </c>
      <c r="C116" s="18"/>
      <c r="D116" s="18"/>
      <c r="E116" s="71"/>
      <c r="F116" s="18"/>
      <c r="G116" s="18"/>
    </row>
    <row r="117" spans="1:7" hidden="1" x14ac:dyDescent="0.25">
      <c r="A117" s="13"/>
      <c r="B117" s="17" t="s">
        <v>20</v>
      </c>
      <c r="C117" s="18"/>
      <c r="D117" s="18"/>
      <c r="E117" s="71"/>
      <c r="F117" s="18"/>
      <c r="G117" s="18"/>
    </row>
    <row r="118" spans="1:7" hidden="1" x14ac:dyDescent="0.25">
      <c r="A118" s="13"/>
      <c r="B118" s="17" t="s">
        <v>21</v>
      </c>
      <c r="C118" s="18"/>
      <c r="D118" s="18"/>
      <c r="E118" s="71"/>
      <c r="F118" s="18"/>
      <c r="G118" s="18"/>
    </row>
    <row r="119" spans="1:7" hidden="1" x14ac:dyDescent="0.25">
      <c r="A119" s="13" t="s">
        <v>45</v>
      </c>
      <c r="B119" s="16" t="s">
        <v>27</v>
      </c>
      <c r="C119" s="18"/>
      <c r="D119" s="18"/>
      <c r="E119" s="71"/>
      <c r="F119" s="18"/>
      <c r="G119" s="18"/>
    </row>
    <row r="120" spans="1:7" hidden="1" x14ac:dyDescent="0.25">
      <c r="A120" s="13"/>
      <c r="B120" s="17" t="s">
        <v>16</v>
      </c>
      <c r="C120" s="18"/>
      <c r="D120" s="18"/>
      <c r="E120" s="71"/>
      <c r="F120" s="18"/>
      <c r="G120" s="18"/>
    </row>
    <row r="121" spans="1:7" hidden="1" x14ac:dyDescent="0.25">
      <c r="A121" s="13"/>
      <c r="B121" s="17" t="s">
        <v>17</v>
      </c>
      <c r="C121" s="18"/>
      <c r="D121" s="18"/>
      <c r="E121" s="71"/>
      <c r="F121" s="18"/>
      <c r="G121" s="18"/>
    </row>
    <row r="122" spans="1:7" hidden="1" x14ac:dyDescent="0.25">
      <c r="A122" s="13"/>
      <c r="B122" s="17" t="s">
        <v>18</v>
      </c>
      <c r="C122" s="18"/>
      <c r="D122" s="18"/>
      <c r="E122" s="71"/>
      <c r="F122" s="18"/>
      <c r="G122" s="18"/>
    </row>
    <row r="123" spans="1:7" hidden="1" x14ac:dyDescent="0.25">
      <c r="A123" s="13"/>
      <c r="B123" s="17" t="s">
        <v>19</v>
      </c>
      <c r="C123" s="18"/>
      <c r="D123" s="18"/>
      <c r="E123" s="71"/>
      <c r="F123" s="18"/>
      <c r="G123" s="18"/>
    </row>
    <row r="124" spans="1:7" hidden="1" x14ac:dyDescent="0.25">
      <c r="A124" s="13"/>
      <c r="B124" s="17" t="s">
        <v>20</v>
      </c>
      <c r="C124" s="18"/>
      <c r="D124" s="18"/>
      <c r="E124" s="71"/>
      <c r="F124" s="18"/>
      <c r="G124" s="18"/>
    </row>
    <row r="125" spans="1:7" hidden="1" x14ac:dyDescent="0.25">
      <c r="A125" s="13"/>
      <c r="B125" s="17" t="s">
        <v>21</v>
      </c>
      <c r="C125" s="18"/>
      <c r="D125" s="18"/>
      <c r="E125" s="71"/>
      <c r="F125" s="18"/>
      <c r="G125" s="18"/>
    </row>
    <row r="126" spans="1:7" hidden="1" x14ac:dyDescent="0.25">
      <c r="A126" s="13" t="s">
        <v>46</v>
      </c>
      <c r="B126" s="14" t="s">
        <v>47</v>
      </c>
      <c r="C126" s="18"/>
      <c r="D126" s="18"/>
      <c r="E126" s="71"/>
      <c r="F126" s="18"/>
      <c r="G126" s="18"/>
    </row>
    <row r="127" spans="1:7" hidden="1" x14ac:dyDescent="0.25">
      <c r="A127" s="13" t="s">
        <v>48</v>
      </c>
      <c r="B127" s="15" t="s">
        <v>13</v>
      </c>
      <c r="C127" s="18"/>
      <c r="D127" s="18"/>
      <c r="E127" s="71"/>
      <c r="F127" s="18"/>
      <c r="G127" s="18"/>
    </row>
    <row r="128" spans="1:7" hidden="1" x14ac:dyDescent="0.25">
      <c r="A128" s="13" t="s">
        <v>49</v>
      </c>
      <c r="B128" s="16" t="s">
        <v>15</v>
      </c>
      <c r="C128" s="18"/>
      <c r="D128" s="18"/>
      <c r="E128" s="71"/>
      <c r="F128" s="18"/>
      <c r="G128" s="18"/>
    </row>
    <row r="129" spans="1:7" hidden="1" x14ac:dyDescent="0.25">
      <c r="A129" s="13"/>
      <c r="B129" s="17" t="s">
        <v>16</v>
      </c>
      <c r="C129" s="18"/>
      <c r="D129" s="18"/>
      <c r="E129" s="71"/>
      <c r="F129" s="18"/>
      <c r="G129" s="18"/>
    </row>
    <row r="130" spans="1:7" hidden="1" x14ac:dyDescent="0.25">
      <c r="A130" s="13"/>
      <c r="B130" s="17" t="s">
        <v>17</v>
      </c>
      <c r="C130" s="18"/>
      <c r="D130" s="18"/>
      <c r="E130" s="71"/>
      <c r="F130" s="18"/>
      <c r="G130" s="18"/>
    </row>
    <row r="131" spans="1:7" hidden="1" x14ac:dyDescent="0.25">
      <c r="A131" s="13"/>
      <c r="B131" s="17" t="s">
        <v>18</v>
      </c>
      <c r="C131" s="18"/>
      <c r="D131" s="18"/>
      <c r="E131" s="71"/>
      <c r="F131" s="18"/>
      <c r="G131" s="18"/>
    </row>
    <row r="132" spans="1:7" hidden="1" x14ac:dyDescent="0.25">
      <c r="A132" s="13"/>
      <c r="B132" s="17" t="s">
        <v>19</v>
      </c>
      <c r="C132" s="18"/>
      <c r="D132" s="18"/>
      <c r="E132" s="71"/>
      <c r="F132" s="18"/>
      <c r="G132" s="18"/>
    </row>
    <row r="133" spans="1:7" hidden="1" x14ac:dyDescent="0.25">
      <c r="A133" s="13"/>
      <c r="B133" s="17" t="s">
        <v>20</v>
      </c>
      <c r="C133" s="18"/>
      <c r="D133" s="18"/>
      <c r="E133" s="71"/>
      <c r="F133" s="18"/>
      <c r="G133" s="18"/>
    </row>
    <row r="134" spans="1:7" hidden="1" x14ac:dyDescent="0.25">
      <c r="A134" s="13"/>
      <c r="B134" s="17" t="s">
        <v>21</v>
      </c>
      <c r="C134" s="18"/>
      <c r="D134" s="18"/>
      <c r="E134" s="71"/>
      <c r="F134" s="18"/>
      <c r="G134" s="18"/>
    </row>
    <row r="135" spans="1:7" hidden="1" x14ac:dyDescent="0.25">
      <c r="A135" s="13" t="s">
        <v>50</v>
      </c>
      <c r="B135" s="16" t="s">
        <v>23</v>
      </c>
      <c r="C135" s="18"/>
      <c r="D135" s="18"/>
      <c r="E135" s="71"/>
      <c r="F135" s="18"/>
      <c r="G135" s="18"/>
    </row>
    <row r="136" spans="1:7" hidden="1" x14ac:dyDescent="0.25">
      <c r="A136" s="13"/>
      <c r="B136" s="17" t="s">
        <v>16</v>
      </c>
      <c r="C136" s="18"/>
      <c r="D136" s="18"/>
      <c r="E136" s="71"/>
      <c r="F136" s="18"/>
      <c r="G136" s="18"/>
    </row>
    <row r="137" spans="1:7" hidden="1" x14ac:dyDescent="0.25">
      <c r="A137" s="13"/>
      <c r="B137" s="17" t="s">
        <v>17</v>
      </c>
      <c r="C137" s="18"/>
      <c r="D137" s="18"/>
      <c r="E137" s="71"/>
      <c r="F137" s="18"/>
      <c r="G137" s="18"/>
    </row>
    <row r="138" spans="1:7" ht="1.5" hidden="1" customHeight="1" x14ac:dyDescent="0.25">
      <c r="A138" s="13"/>
      <c r="B138" s="17" t="s">
        <v>18</v>
      </c>
      <c r="C138" s="18"/>
      <c r="D138" s="18"/>
      <c r="E138" s="71"/>
      <c r="F138" s="18"/>
      <c r="G138" s="18"/>
    </row>
    <row r="139" spans="1:7" hidden="1" x14ac:dyDescent="0.25">
      <c r="A139" s="13"/>
      <c r="B139" s="17" t="s">
        <v>19</v>
      </c>
      <c r="C139" s="18"/>
      <c r="D139" s="18"/>
      <c r="E139" s="71"/>
      <c r="F139" s="18"/>
      <c r="G139" s="18"/>
    </row>
    <row r="140" spans="1:7" hidden="1" x14ac:dyDescent="0.25">
      <c r="A140" s="13"/>
      <c r="B140" s="17" t="s">
        <v>20</v>
      </c>
      <c r="C140" s="18"/>
      <c r="D140" s="18"/>
      <c r="E140" s="71"/>
      <c r="F140" s="18"/>
      <c r="G140" s="18"/>
    </row>
    <row r="141" spans="1:7" hidden="1" x14ac:dyDescent="0.25">
      <c r="A141" s="13"/>
      <c r="B141" s="17" t="s">
        <v>21</v>
      </c>
      <c r="C141" s="18"/>
      <c r="D141" s="18"/>
      <c r="E141" s="71"/>
      <c r="F141" s="18"/>
      <c r="G141" s="18"/>
    </row>
    <row r="142" spans="1:7" x14ac:dyDescent="0.25">
      <c r="A142" s="13" t="s">
        <v>51</v>
      </c>
      <c r="B142" s="16" t="s">
        <v>25</v>
      </c>
      <c r="C142" s="18"/>
      <c r="D142" s="18"/>
      <c r="E142" s="71"/>
      <c r="F142" s="18"/>
      <c r="G142" s="18"/>
    </row>
    <row r="143" spans="1:7" ht="0.75" customHeight="1" x14ac:dyDescent="0.25">
      <c r="A143" s="13"/>
      <c r="B143" s="17" t="s">
        <v>16</v>
      </c>
      <c r="C143" s="18"/>
      <c r="D143" s="18"/>
      <c r="E143" s="71"/>
      <c r="F143" s="18"/>
      <c r="G143" s="18"/>
    </row>
    <row r="144" spans="1:7" x14ac:dyDescent="0.25">
      <c r="A144" s="13"/>
      <c r="B144" s="17" t="s">
        <v>17</v>
      </c>
      <c r="C144" s="18">
        <v>2020</v>
      </c>
      <c r="D144" s="18">
        <v>0.4</v>
      </c>
      <c r="E144" s="71">
        <v>1</v>
      </c>
      <c r="F144" s="18"/>
      <c r="G144" s="19">
        <v>1520</v>
      </c>
    </row>
    <row r="145" spans="1:7" ht="15" customHeight="1" x14ac:dyDescent="0.25">
      <c r="A145" s="13"/>
      <c r="B145" s="17" t="s">
        <v>17</v>
      </c>
      <c r="C145" s="18">
        <v>2020</v>
      </c>
      <c r="D145" s="18">
        <v>6</v>
      </c>
      <c r="E145" s="71">
        <v>1</v>
      </c>
      <c r="F145" s="18"/>
      <c r="G145" s="19">
        <v>1700.3</v>
      </c>
    </row>
    <row r="146" spans="1:7" hidden="1" x14ac:dyDescent="0.25">
      <c r="A146" s="13"/>
      <c r="B146" s="17" t="s">
        <v>18</v>
      </c>
      <c r="C146" s="18"/>
      <c r="D146" s="18"/>
      <c r="E146" s="71"/>
      <c r="F146" s="18"/>
      <c r="G146" s="19"/>
    </row>
    <row r="147" spans="1:7" hidden="1" x14ac:dyDescent="0.25">
      <c r="A147" s="13"/>
      <c r="B147" s="17" t="s">
        <v>19</v>
      </c>
      <c r="C147" s="18"/>
      <c r="D147" s="18"/>
      <c r="E147" s="71"/>
      <c r="F147" s="18"/>
      <c r="G147" s="19"/>
    </row>
    <row r="148" spans="1:7" hidden="1" x14ac:dyDescent="0.25">
      <c r="A148" s="13"/>
      <c r="B148" s="17" t="s">
        <v>20</v>
      </c>
      <c r="C148" s="18"/>
      <c r="D148" s="18"/>
      <c r="E148" s="71"/>
      <c r="F148" s="18"/>
      <c r="G148" s="19"/>
    </row>
    <row r="149" spans="1:7" hidden="1" x14ac:dyDescent="0.25">
      <c r="A149" s="13"/>
      <c r="B149" s="17" t="s">
        <v>21</v>
      </c>
      <c r="C149" s="18"/>
      <c r="D149" s="18"/>
      <c r="E149" s="71"/>
      <c r="F149" s="18"/>
      <c r="G149" s="19"/>
    </row>
    <row r="150" spans="1:7" hidden="1" x14ac:dyDescent="0.25">
      <c r="A150" s="13" t="s">
        <v>52</v>
      </c>
      <c r="B150" s="16" t="s">
        <v>27</v>
      </c>
      <c r="C150" s="18"/>
      <c r="D150" s="18"/>
      <c r="E150" s="71"/>
      <c r="F150" s="18"/>
      <c r="G150" s="19"/>
    </row>
    <row r="151" spans="1:7" hidden="1" x14ac:dyDescent="0.25">
      <c r="A151" s="13"/>
      <c r="B151" s="17" t="s">
        <v>16</v>
      </c>
      <c r="C151" s="18"/>
      <c r="D151" s="18"/>
      <c r="E151" s="71"/>
      <c r="F151" s="18"/>
      <c r="G151" s="19"/>
    </row>
    <row r="152" spans="1:7" hidden="1" x14ac:dyDescent="0.25">
      <c r="A152" s="13"/>
      <c r="B152" s="17" t="s">
        <v>17</v>
      </c>
      <c r="D152" s="18"/>
      <c r="G152" s="24"/>
    </row>
    <row r="153" spans="1:7" hidden="1" x14ac:dyDescent="0.25">
      <c r="A153" s="13"/>
      <c r="B153" s="17" t="s">
        <v>18</v>
      </c>
      <c r="C153" s="18"/>
      <c r="D153" s="18"/>
      <c r="E153" s="71"/>
      <c r="F153" s="18"/>
      <c r="G153" s="19"/>
    </row>
    <row r="154" spans="1:7" hidden="1" x14ac:dyDescent="0.25">
      <c r="A154" s="13"/>
      <c r="B154" s="17" t="s">
        <v>19</v>
      </c>
      <c r="C154" s="18"/>
      <c r="D154" s="18"/>
      <c r="E154" s="71"/>
      <c r="F154" s="18"/>
      <c r="G154" s="19"/>
    </row>
    <row r="155" spans="1:7" hidden="1" x14ac:dyDescent="0.25">
      <c r="A155" s="13"/>
      <c r="B155" s="17" t="s">
        <v>20</v>
      </c>
      <c r="C155" s="18"/>
      <c r="D155" s="18"/>
      <c r="E155" s="71"/>
      <c r="F155" s="18"/>
      <c r="G155" s="19"/>
    </row>
    <row r="156" spans="1:7" hidden="1" x14ac:dyDescent="0.25">
      <c r="A156" s="13"/>
      <c r="B156" s="17" t="s">
        <v>21</v>
      </c>
      <c r="C156" s="18"/>
      <c r="D156" s="18"/>
      <c r="E156" s="71"/>
      <c r="F156" s="18"/>
      <c r="G156" s="19"/>
    </row>
    <row r="157" spans="1:7" hidden="1" x14ac:dyDescent="0.25">
      <c r="A157" s="13"/>
      <c r="B157" s="17" t="s">
        <v>19</v>
      </c>
      <c r="C157" s="18"/>
      <c r="D157" s="18"/>
      <c r="E157" s="18"/>
      <c r="F157" s="18"/>
      <c r="G157" s="18"/>
    </row>
    <row r="158" spans="1:7" hidden="1" x14ac:dyDescent="0.25">
      <c r="A158" s="13"/>
      <c r="B158" s="17" t="s">
        <v>20</v>
      </c>
      <c r="C158" s="18"/>
      <c r="D158" s="18"/>
      <c r="E158" s="18"/>
      <c r="F158" s="18"/>
      <c r="G158" s="18"/>
    </row>
    <row r="159" spans="1:7" hidden="1" x14ac:dyDescent="0.25">
      <c r="A159" s="13"/>
      <c r="B159" s="17" t="s">
        <v>21</v>
      </c>
      <c r="C159" s="18"/>
      <c r="D159" s="18"/>
      <c r="E159" s="18"/>
      <c r="F159" s="18"/>
      <c r="G159" s="18"/>
    </row>
    <row r="160" spans="1:7" x14ac:dyDescent="0.25">
      <c r="A160" s="20"/>
      <c r="E160" s="21"/>
      <c r="F160" s="21"/>
      <c r="G160" s="21"/>
    </row>
    <row r="161" spans="1:2" x14ac:dyDescent="0.25">
      <c r="A161" s="20"/>
    </row>
    <row r="162" spans="1:2" x14ac:dyDescent="0.25">
      <c r="A162" s="22"/>
    </row>
    <row r="165" spans="1:2" x14ac:dyDescent="0.25">
      <c r="B165" s="23"/>
    </row>
  </sheetData>
  <mergeCells count="3">
    <mergeCell ref="F1:G1"/>
    <mergeCell ref="A3:G3"/>
    <mergeCell ref="A4:G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8"/>
  <sheetViews>
    <sheetView view="pageBreakPreview" zoomScale="60" zoomScaleNormal="100" workbookViewId="0">
      <selection activeCell="P28" sqref="P28"/>
    </sheetView>
  </sheetViews>
  <sheetFormatPr defaultRowHeight="16.5" x14ac:dyDescent="0.3"/>
  <cols>
    <col min="1" max="1" width="4.28515625" style="26" customWidth="1"/>
    <col min="2" max="2" width="6.85546875" style="26" bestFit="1" customWidth="1"/>
    <col min="3" max="3" width="32" style="26" customWidth="1"/>
    <col min="4" max="4" width="21.140625" style="26" customWidth="1"/>
    <col min="5" max="5" width="19.28515625" style="26" customWidth="1"/>
    <col min="6" max="6" width="19.5703125" style="26" customWidth="1"/>
    <col min="7" max="7" width="21.42578125" style="26" customWidth="1"/>
    <col min="8" max="15" width="9.140625" style="26"/>
    <col min="16" max="16" width="8.85546875" style="26" customWidth="1"/>
    <col min="17" max="21" width="9.140625" style="26" hidden="1" customWidth="1"/>
    <col min="22" max="16384" width="9.140625" style="26"/>
  </cols>
  <sheetData>
    <row r="1" spans="2:22" ht="63.75" customHeight="1" x14ac:dyDescent="0.3">
      <c r="F1" s="93" t="s">
        <v>53</v>
      </c>
      <c r="G1" s="93"/>
    </row>
    <row r="4" spans="2:22" x14ac:dyDescent="0.3">
      <c r="B4" s="99" t="s">
        <v>64</v>
      </c>
      <c r="C4" s="99"/>
      <c r="D4" s="99"/>
      <c r="E4" s="99"/>
      <c r="F4" s="99"/>
      <c r="G4" s="99"/>
    </row>
    <row r="5" spans="2:22" x14ac:dyDescent="0.3">
      <c r="B5" s="99"/>
      <c r="C5" s="99"/>
      <c r="D5" s="99"/>
      <c r="E5" s="99"/>
      <c r="F5" s="99"/>
      <c r="G5" s="99"/>
    </row>
    <row r="6" spans="2:22" x14ac:dyDescent="0.3">
      <c r="G6" s="27" t="s">
        <v>169</v>
      </c>
      <c r="I6" s="26" t="s">
        <v>170</v>
      </c>
      <c r="M6" s="49" t="s">
        <v>171</v>
      </c>
    </row>
    <row r="7" spans="2:22" x14ac:dyDescent="0.3">
      <c r="B7" s="96" t="s">
        <v>1</v>
      </c>
      <c r="C7" s="96" t="s">
        <v>54</v>
      </c>
      <c r="D7" s="98" t="s">
        <v>55</v>
      </c>
      <c r="E7" s="98"/>
      <c r="F7" s="98"/>
      <c r="G7" s="96" t="s">
        <v>56</v>
      </c>
      <c r="M7" s="49"/>
      <c r="S7" s="40"/>
      <c r="T7" s="40"/>
      <c r="U7" s="40"/>
      <c r="V7" s="40"/>
    </row>
    <row r="8" spans="2:22" ht="63" x14ac:dyDescent="0.3">
      <c r="B8" s="97"/>
      <c r="C8" s="97"/>
      <c r="D8" s="74" t="s">
        <v>57</v>
      </c>
      <c r="E8" s="74" t="s">
        <v>58</v>
      </c>
      <c r="F8" s="73" t="s">
        <v>59</v>
      </c>
      <c r="G8" s="97"/>
      <c r="J8" s="50"/>
      <c r="M8" s="51"/>
      <c r="R8" s="26">
        <v>16</v>
      </c>
      <c r="S8" s="40">
        <v>17</v>
      </c>
      <c r="T8" s="40">
        <v>18</v>
      </c>
      <c r="U8" s="40"/>
    </row>
    <row r="9" spans="2:22" x14ac:dyDescent="0.3">
      <c r="B9" s="28">
        <v>1</v>
      </c>
      <c r="C9" s="74">
        <v>2</v>
      </c>
      <c r="D9" s="74">
        <v>3</v>
      </c>
      <c r="E9" s="74">
        <v>4</v>
      </c>
      <c r="F9" s="74">
        <v>5</v>
      </c>
      <c r="G9" s="74">
        <v>6</v>
      </c>
      <c r="J9" s="50"/>
      <c r="M9" s="52"/>
      <c r="R9" s="40">
        <f>3299+198+9</f>
        <v>3506</v>
      </c>
      <c r="S9" s="40">
        <f>3095+180+42+2</f>
        <v>3319</v>
      </c>
      <c r="T9" s="40">
        <f>9973+495+119+5</f>
        <v>10592</v>
      </c>
    </row>
    <row r="10" spans="2:22" ht="47.25" x14ac:dyDescent="0.3">
      <c r="B10" s="28" t="s">
        <v>60</v>
      </c>
      <c r="C10" s="29" t="s">
        <v>61</v>
      </c>
      <c r="D10" s="30">
        <f>'ПР3а(28а)РТУ'!F9*1000</f>
        <v>0</v>
      </c>
      <c r="E10" s="31">
        <v>0</v>
      </c>
      <c r="F10" s="31">
        <v>0</v>
      </c>
      <c r="G10" s="31" t="e">
        <f>D10/E10</f>
        <v>#DIV/0!</v>
      </c>
      <c r="J10" s="50"/>
      <c r="M10" s="51"/>
      <c r="R10" s="40">
        <f>22171+9729+2274</f>
        <v>34174</v>
      </c>
      <c r="S10" s="40">
        <f>16013+10387+11851+5304</f>
        <v>43555</v>
      </c>
      <c r="T10" s="40">
        <f>57505+26545+37110+3351</f>
        <v>124511</v>
      </c>
    </row>
    <row r="11" spans="2:22" ht="31.5" x14ac:dyDescent="0.3">
      <c r="B11" s="28" t="s">
        <v>62</v>
      </c>
      <c r="C11" s="29" t="s">
        <v>63</v>
      </c>
      <c r="D11" s="30">
        <f>'ПР3в (28в)РТУ'!F9*1000</f>
        <v>0</v>
      </c>
      <c r="E11" s="31">
        <v>0</v>
      </c>
      <c r="F11" s="31">
        <v>0</v>
      </c>
      <c r="G11" s="31" t="e">
        <f>D11/E11</f>
        <v>#DIV/0!</v>
      </c>
      <c r="J11" s="50"/>
      <c r="M11" s="51"/>
    </row>
    <row r="14" spans="2:22" x14ac:dyDescent="0.3">
      <c r="B14" s="99" t="s">
        <v>65</v>
      </c>
      <c r="C14" s="99"/>
      <c r="D14" s="99"/>
      <c r="E14" s="99"/>
      <c r="F14" s="99"/>
      <c r="G14" s="99"/>
    </row>
    <row r="15" spans="2:22" x14ac:dyDescent="0.3">
      <c r="B15" s="99"/>
      <c r="C15" s="99"/>
      <c r="D15" s="99"/>
      <c r="E15" s="99"/>
      <c r="F15" s="99"/>
      <c r="G15" s="99"/>
    </row>
    <row r="16" spans="2:22" x14ac:dyDescent="0.3">
      <c r="G16" s="27" t="s">
        <v>169</v>
      </c>
    </row>
    <row r="17" spans="2:13" x14ac:dyDescent="0.3">
      <c r="B17" s="96" t="s">
        <v>1</v>
      </c>
      <c r="C17" s="96" t="s">
        <v>54</v>
      </c>
      <c r="D17" s="98" t="s">
        <v>55</v>
      </c>
      <c r="E17" s="98"/>
      <c r="F17" s="98"/>
      <c r="G17" s="96" t="s">
        <v>56</v>
      </c>
    </row>
    <row r="18" spans="2:13" ht="63" x14ac:dyDescent="0.3">
      <c r="B18" s="97"/>
      <c r="C18" s="97"/>
      <c r="D18" s="74" t="s">
        <v>57</v>
      </c>
      <c r="E18" s="74" t="s">
        <v>58</v>
      </c>
      <c r="F18" s="73" t="s">
        <v>59</v>
      </c>
      <c r="G18" s="97"/>
      <c r="M18" s="51"/>
    </row>
    <row r="19" spans="2:13" x14ac:dyDescent="0.3">
      <c r="B19" s="28">
        <v>1</v>
      </c>
      <c r="C19" s="74">
        <v>2</v>
      </c>
      <c r="D19" s="74">
        <v>3</v>
      </c>
      <c r="E19" s="74">
        <v>4</v>
      </c>
      <c r="F19" s="74">
        <v>5</v>
      </c>
      <c r="G19" s="74">
        <v>6</v>
      </c>
      <c r="M19" s="52"/>
    </row>
    <row r="20" spans="2:13" ht="47.25" x14ac:dyDescent="0.3">
      <c r="B20" s="28" t="s">
        <v>60</v>
      </c>
      <c r="C20" s="29" t="s">
        <v>61</v>
      </c>
      <c r="D20" s="32">
        <f>'ПР3а(28а)РТУ'!E9*1000</f>
        <v>18585.3</v>
      </c>
      <c r="E20" s="33">
        <v>3</v>
      </c>
      <c r="F20" s="33">
        <f>14+1020</f>
        <v>1034</v>
      </c>
      <c r="G20" s="31">
        <f>D20/E20</f>
        <v>6195.0999999999995</v>
      </c>
      <c r="M20" s="51"/>
    </row>
    <row r="21" spans="2:13" ht="31.5" x14ac:dyDescent="0.3">
      <c r="B21" s="28" t="s">
        <v>62</v>
      </c>
      <c r="C21" s="29" t="s">
        <v>63</v>
      </c>
      <c r="D21" s="32">
        <f>'ПР3в (28в)РТУ'!E9*1000</f>
        <v>26744.699999999997</v>
      </c>
      <c r="E21" s="33">
        <v>3</v>
      </c>
      <c r="F21" s="33">
        <f>14+1050</f>
        <v>1064</v>
      </c>
      <c r="G21" s="31">
        <f>D21/E21</f>
        <v>8914.9</v>
      </c>
      <c r="M21" s="51"/>
    </row>
    <row r="22" spans="2:13" x14ac:dyDescent="0.3">
      <c r="B22" s="34"/>
      <c r="C22" s="35"/>
      <c r="D22" s="36"/>
      <c r="E22" s="37"/>
      <c r="F22" s="37"/>
      <c r="G22" s="38"/>
      <c r="M22" s="53"/>
    </row>
    <row r="23" spans="2:13" x14ac:dyDescent="0.3">
      <c r="B23" s="34"/>
      <c r="C23" s="35"/>
      <c r="D23" s="36"/>
      <c r="E23" s="37"/>
      <c r="F23" s="37"/>
      <c r="G23" s="38"/>
      <c r="M23" s="53"/>
    </row>
    <row r="24" spans="2:13" x14ac:dyDescent="0.3">
      <c r="B24" s="99" t="s">
        <v>66</v>
      </c>
      <c r="C24" s="99"/>
      <c r="D24" s="99"/>
      <c r="E24" s="99"/>
      <c r="F24" s="99"/>
      <c r="G24" s="99"/>
    </row>
    <row r="25" spans="2:13" x14ac:dyDescent="0.3">
      <c r="B25" s="99"/>
      <c r="C25" s="99"/>
      <c r="D25" s="99"/>
      <c r="E25" s="99"/>
      <c r="F25" s="99"/>
      <c r="G25" s="99"/>
    </row>
    <row r="26" spans="2:13" x14ac:dyDescent="0.3">
      <c r="G26" s="27" t="s">
        <v>169</v>
      </c>
    </row>
    <row r="27" spans="2:13" x14ac:dyDescent="0.3">
      <c r="B27" s="96" t="s">
        <v>1</v>
      </c>
      <c r="C27" s="96" t="s">
        <v>54</v>
      </c>
      <c r="D27" s="98" t="s">
        <v>55</v>
      </c>
      <c r="E27" s="98"/>
      <c r="F27" s="98"/>
      <c r="G27" s="96" t="s">
        <v>56</v>
      </c>
    </row>
    <row r="28" spans="2:13" ht="63" x14ac:dyDescent="0.3">
      <c r="B28" s="97"/>
      <c r="C28" s="97"/>
      <c r="D28" s="74" t="s">
        <v>57</v>
      </c>
      <c r="E28" s="74" t="s">
        <v>58</v>
      </c>
      <c r="F28" s="73" t="s">
        <v>59</v>
      </c>
      <c r="G28" s="97"/>
      <c r="M28" s="51"/>
    </row>
    <row r="29" spans="2:13" x14ac:dyDescent="0.3">
      <c r="B29" s="28">
        <v>1</v>
      </c>
      <c r="C29" s="74">
        <v>2</v>
      </c>
      <c r="D29" s="74">
        <v>3</v>
      </c>
      <c r="E29" s="74">
        <v>4</v>
      </c>
      <c r="F29" s="74">
        <v>5</v>
      </c>
      <c r="G29" s="74">
        <v>6</v>
      </c>
      <c r="M29" s="52"/>
    </row>
    <row r="30" spans="2:13" ht="47.25" x14ac:dyDescent="0.3">
      <c r="B30" s="28" t="s">
        <v>60</v>
      </c>
      <c r="C30" s="29" t="s">
        <v>61</v>
      </c>
      <c r="D30" s="32">
        <f>'ПР3а(28а)РТУ'!D9*1000</f>
        <v>12546</v>
      </c>
      <c r="E30" s="33">
        <v>2</v>
      </c>
      <c r="F30" s="33">
        <v>90</v>
      </c>
      <c r="G30" s="31">
        <f>D30/E30</f>
        <v>6273</v>
      </c>
      <c r="M30" s="51"/>
    </row>
    <row r="31" spans="2:13" ht="31.5" x14ac:dyDescent="0.3">
      <c r="B31" s="28" t="s">
        <v>62</v>
      </c>
      <c r="C31" s="29" t="s">
        <v>63</v>
      </c>
      <c r="D31" s="32">
        <f>'ПР3в (28в)РТУ'!D9*1000</f>
        <v>18054</v>
      </c>
      <c r="E31" s="33">
        <v>2</v>
      </c>
      <c r="F31" s="33">
        <v>90</v>
      </c>
      <c r="G31" s="31">
        <f>D31/E31</f>
        <v>9027</v>
      </c>
      <c r="M31" s="51"/>
    </row>
    <row r="32" spans="2:13" x14ac:dyDescent="0.3">
      <c r="B32" s="34"/>
      <c r="C32" s="35"/>
      <c r="D32" s="36"/>
      <c r="E32" s="37"/>
      <c r="F32" s="37"/>
      <c r="G32" s="38"/>
      <c r="M32" s="53"/>
    </row>
    <row r="33" spans="2:13" x14ac:dyDescent="0.3">
      <c r="B33" s="34"/>
      <c r="C33" s="35"/>
      <c r="D33" s="36"/>
      <c r="E33" s="37"/>
      <c r="F33" s="37"/>
      <c r="G33" s="38"/>
      <c r="M33" s="53"/>
    </row>
    <row r="35" spans="2:13" x14ac:dyDescent="0.3">
      <c r="C35" s="39"/>
    </row>
    <row r="36" spans="2:13" x14ac:dyDescent="0.3">
      <c r="C36" s="39"/>
      <c r="D36" s="54"/>
    </row>
    <row r="37" spans="2:13" x14ac:dyDescent="0.3">
      <c r="C37" s="39"/>
      <c r="D37" s="54"/>
    </row>
    <row r="38" spans="2:13" x14ac:dyDescent="0.3">
      <c r="C38" s="39"/>
      <c r="D38" s="54"/>
    </row>
  </sheetData>
  <mergeCells count="16">
    <mergeCell ref="F1:G1"/>
    <mergeCell ref="B4:G5"/>
    <mergeCell ref="B7:B8"/>
    <mergeCell ref="C7:C8"/>
    <mergeCell ref="D7:F7"/>
    <mergeCell ref="G7:G8"/>
    <mergeCell ref="B27:B28"/>
    <mergeCell ref="C27:C28"/>
    <mergeCell ref="D27:F27"/>
    <mergeCell ref="G27:G28"/>
    <mergeCell ref="B14:G15"/>
    <mergeCell ref="B17:B18"/>
    <mergeCell ref="C17:C18"/>
    <mergeCell ref="D17:F17"/>
    <mergeCell ref="G17:G18"/>
    <mergeCell ref="B24:G25"/>
  </mergeCells>
  <pageMargins left="0.7" right="0.7" top="0.75" bottom="0.75" header="0.3" footer="0.3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view="pageBreakPreview" zoomScale="60" zoomScaleNormal="100" workbookViewId="0">
      <selection activeCell="T48" sqref="T48"/>
    </sheetView>
  </sheetViews>
  <sheetFormatPr defaultRowHeight="16.5" x14ac:dyDescent="0.3"/>
  <cols>
    <col min="1" max="1" width="3.85546875" style="26" customWidth="1"/>
    <col min="2" max="2" width="7.28515625" style="26" bestFit="1" customWidth="1"/>
    <col min="3" max="3" width="67.42578125" style="39" bestFit="1" customWidth="1"/>
    <col min="4" max="6" width="17.28515625" style="78" bestFit="1" customWidth="1"/>
    <col min="7" max="7" width="9.140625" style="26"/>
    <col min="8" max="8" width="14.85546875" style="89" customWidth="1"/>
    <col min="9" max="9" width="16.140625" style="89" customWidth="1"/>
    <col min="10" max="10" width="11.5703125" style="26" customWidth="1"/>
    <col min="11" max="16384" width="9.140625" style="26"/>
  </cols>
  <sheetData>
    <row r="1" spans="2:10" ht="18" customHeight="1" x14ac:dyDescent="0.3">
      <c r="C1" s="57"/>
      <c r="E1" s="100" t="s">
        <v>67</v>
      </c>
      <c r="F1" s="100"/>
    </row>
    <row r="5" spans="2:10" ht="16.5" customHeight="1" x14ac:dyDescent="0.3">
      <c r="B5" s="101" t="s">
        <v>172</v>
      </c>
      <c r="C5" s="101"/>
      <c r="D5" s="101"/>
      <c r="E5" s="101"/>
      <c r="F5" s="101"/>
      <c r="J5" s="58"/>
    </row>
    <row r="6" spans="2:10" x14ac:dyDescent="0.3">
      <c r="F6" s="59" t="s">
        <v>68</v>
      </c>
    </row>
    <row r="7" spans="2:10" ht="36" x14ac:dyDescent="0.3">
      <c r="B7" s="60" t="s">
        <v>1</v>
      </c>
      <c r="C7" s="60" t="s">
        <v>69</v>
      </c>
      <c r="D7" s="41" t="s">
        <v>70</v>
      </c>
      <c r="E7" s="41" t="s">
        <v>71</v>
      </c>
      <c r="F7" s="41" t="s">
        <v>72</v>
      </c>
      <c r="I7" s="86"/>
      <c r="J7" s="78"/>
    </row>
    <row r="8" spans="2:10" x14ac:dyDescent="0.3">
      <c r="B8" s="88">
        <v>1</v>
      </c>
      <c r="C8" s="88">
        <v>2</v>
      </c>
      <c r="D8" s="88">
        <v>3</v>
      </c>
      <c r="E8" s="88">
        <v>4</v>
      </c>
      <c r="F8" s="88">
        <v>5</v>
      </c>
    </row>
    <row r="9" spans="2:10" ht="31.5" x14ac:dyDescent="0.3">
      <c r="B9" s="88" t="s">
        <v>60</v>
      </c>
      <c r="C9" s="29" t="s">
        <v>73</v>
      </c>
      <c r="D9" s="61">
        <f>D10+D11+D12+D13+D14+D23</f>
        <v>12.545999999999999</v>
      </c>
      <c r="E9" s="61">
        <f>E10+E11+E12+E13+E14+E23</f>
        <v>18.5853</v>
      </c>
      <c r="F9" s="61">
        <f>F10+F11+F12+F13+F14+F23</f>
        <v>0</v>
      </c>
      <c r="I9" s="62"/>
      <c r="J9" s="63"/>
    </row>
    <row r="10" spans="2:10" x14ac:dyDescent="0.3">
      <c r="B10" s="87" t="s">
        <v>74</v>
      </c>
      <c r="C10" s="64" t="s">
        <v>75</v>
      </c>
      <c r="D10" s="65"/>
      <c r="E10" s="65"/>
      <c r="F10" s="65"/>
      <c r="I10" s="62"/>
      <c r="J10" s="63"/>
    </row>
    <row r="11" spans="2:10" x14ac:dyDescent="0.3">
      <c r="B11" s="88" t="s">
        <v>76</v>
      </c>
      <c r="C11" s="29" t="s">
        <v>77</v>
      </c>
      <c r="D11" s="65"/>
      <c r="E11" s="65"/>
      <c r="F11" s="65"/>
      <c r="I11" s="62"/>
      <c r="J11" s="63"/>
    </row>
    <row r="12" spans="2:10" x14ac:dyDescent="0.3">
      <c r="B12" s="88" t="s">
        <v>78</v>
      </c>
      <c r="C12" s="29" t="s">
        <v>79</v>
      </c>
      <c r="D12" s="65">
        <f>'[1]3 бух'!D12*41%</f>
        <v>9.266</v>
      </c>
      <c r="E12" s="65">
        <f>'[1]3 бух'!E12*41%</f>
        <v>13.94</v>
      </c>
      <c r="F12" s="65"/>
    </row>
    <row r="13" spans="2:10" x14ac:dyDescent="0.3">
      <c r="B13" s="88" t="s">
        <v>80</v>
      </c>
      <c r="C13" s="29" t="s">
        <v>81</v>
      </c>
      <c r="D13" s="65">
        <f>'[1]3 бух'!D13*41%</f>
        <v>2.8699999999999997</v>
      </c>
      <c r="E13" s="65">
        <f>'[1]3 бух'!E13*41%</f>
        <v>4.2352999999999996</v>
      </c>
      <c r="F13" s="65"/>
    </row>
    <row r="14" spans="2:10" ht="18.75" x14ac:dyDescent="0.3">
      <c r="B14" s="88" t="s">
        <v>82</v>
      </c>
      <c r="C14" s="29" t="s">
        <v>83</v>
      </c>
      <c r="D14" s="65">
        <f>D15+D16+D17</f>
        <v>0.41</v>
      </c>
      <c r="E14" s="61">
        <f>E15+E16+E17</f>
        <v>0.41</v>
      </c>
      <c r="F14" s="61"/>
      <c r="H14" s="66"/>
    </row>
    <row r="15" spans="2:10" x14ac:dyDescent="0.3">
      <c r="B15" s="87" t="s">
        <v>84</v>
      </c>
      <c r="C15" s="29" t="s">
        <v>85</v>
      </c>
      <c r="D15" s="65"/>
      <c r="E15" s="67"/>
      <c r="F15" s="67"/>
    </row>
    <row r="16" spans="2:10" ht="31.5" x14ac:dyDescent="0.3">
      <c r="B16" s="88" t="s">
        <v>86</v>
      </c>
      <c r="C16" s="29" t="s">
        <v>87</v>
      </c>
      <c r="D16" s="65"/>
      <c r="E16" s="67"/>
      <c r="F16" s="67"/>
    </row>
    <row r="17" spans="2:6" s="26" customFormat="1" x14ac:dyDescent="0.3">
      <c r="B17" s="88" t="s">
        <v>88</v>
      </c>
      <c r="C17" s="29" t="s">
        <v>89</v>
      </c>
      <c r="D17" s="61">
        <f>D18+D19+D20+D21+D22</f>
        <v>0.41</v>
      </c>
      <c r="E17" s="61">
        <f>E18+E19+E20+E21+E22</f>
        <v>0.41</v>
      </c>
      <c r="F17" s="61">
        <f t="shared" ref="F17" si="0">F18+F19+F20+F21+F22</f>
        <v>0</v>
      </c>
    </row>
    <row r="18" spans="2:6" s="26" customFormat="1" x14ac:dyDescent="0.3">
      <c r="B18" s="88" t="s">
        <v>90</v>
      </c>
      <c r="C18" s="29" t="s">
        <v>91</v>
      </c>
      <c r="D18" s="65">
        <f>'[1]3 бух'!D18*41%</f>
        <v>0.41</v>
      </c>
      <c r="E18" s="67">
        <f>'[1]3 бух'!E18*41%</f>
        <v>0.41</v>
      </c>
      <c r="F18" s="67"/>
    </row>
    <row r="19" spans="2:6" s="26" customFormat="1" x14ac:dyDescent="0.3">
      <c r="B19" s="88" t="s">
        <v>92</v>
      </c>
      <c r="C19" s="29" t="s">
        <v>93</v>
      </c>
      <c r="D19" s="65"/>
      <c r="E19" s="67"/>
      <c r="F19" s="67"/>
    </row>
    <row r="20" spans="2:6" s="26" customFormat="1" ht="31.5" x14ac:dyDescent="0.3">
      <c r="B20" s="88" t="s">
        <v>94</v>
      </c>
      <c r="C20" s="29" t="s">
        <v>95</v>
      </c>
      <c r="D20" s="65"/>
      <c r="E20" s="67"/>
      <c r="F20" s="67"/>
    </row>
    <row r="21" spans="2:6" s="26" customFormat="1" x14ac:dyDescent="0.3">
      <c r="B21" s="88" t="s">
        <v>96</v>
      </c>
      <c r="C21" s="29" t="s">
        <v>97</v>
      </c>
      <c r="D21" s="65"/>
      <c r="E21" s="65"/>
      <c r="F21" s="65">
        <f>'[2]3Всего БУХ'!F21*'[2]3А'!J10</f>
        <v>0</v>
      </c>
    </row>
    <row r="22" spans="2:6" s="26" customFormat="1" x14ac:dyDescent="0.3">
      <c r="B22" s="88" t="s">
        <v>98</v>
      </c>
      <c r="C22" s="29" t="s">
        <v>99</v>
      </c>
      <c r="D22" s="65"/>
      <c r="E22" s="65">
        <v>0</v>
      </c>
      <c r="F22" s="65">
        <f>'[2]3Всего БУХ'!F22*'[2]3А'!J10</f>
        <v>0</v>
      </c>
    </row>
    <row r="23" spans="2:6" s="26" customFormat="1" x14ac:dyDescent="0.3">
      <c r="B23" s="88" t="s">
        <v>100</v>
      </c>
      <c r="C23" s="29" t="s">
        <v>101</v>
      </c>
      <c r="D23" s="61">
        <f>D24+D25+D26+D27</f>
        <v>0</v>
      </c>
      <c r="E23" s="61">
        <f>E24+E25+E26+E27</f>
        <v>0</v>
      </c>
      <c r="F23" s="61">
        <f t="shared" ref="F23" si="1">F24+F25+F26+F27</f>
        <v>0</v>
      </c>
    </row>
    <row r="24" spans="2:6" s="26" customFormat="1" x14ac:dyDescent="0.3">
      <c r="B24" s="88" t="s">
        <v>102</v>
      </c>
      <c r="C24" s="29" t="s">
        <v>103</v>
      </c>
      <c r="D24" s="65"/>
      <c r="E24" s="65"/>
      <c r="F24" s="65"/>
    </row>
    <row r="25" spans="2:6" s="26" customFormat="1" x14ac:dyDescent="0.3">
      <c r="B25" s="88" t="s">
        <v>104</v>
      </c>
      <c r="C25" s="29" t="s">
        <v>173</v>
      </c>
      <c r="D25" s="65"/>
      <c r="E25" s="65"/>
      <c r="F25" s="65"/>
    </row>
    <row r="26" spans="2:6" s="26" customFormat="1" x14ac:dyDescent="0.3">
      <c r="B26" s="88" t="s">
        <v>105</v>
      </c>
      <c r="C26" s="29" t="s">
        <v>106</v>
      </c>
      <c r="D26" s="65"/>
      <c r="E26" s="65"/>
      <c r="F26" s="65"/>
    </row>
    <row r="27" spans="2:6" s="26" customFormat="1" ht="31.5" x14ac:dyDescent="0.3">
      <c r="B27" s="88" t="s">
        <v>107</v>
      </c>
      <c r="C27" s="29" t="s">
        <v>108</v>
      </c>
      <c r="D27" s="65"/>
      <c r="E27" s="65"/>
      <c r="F27" s="65"/>
    </row>
    <row r="28" spans="2:6" s="26" customFormat="1" x14ac:dyDescent="0.3">
      <c r="B28" s="68"/>
      <c r="C28" s="35"/>
      <c r="D28" s="69"/>
      <c r="E28" s="69"/>
      <c r="F28" s="69"/>
    </row>
    <row r="29" spans="2:6" s="26" customFormat="1" x14ac:dyDescent="0.3">
      <c r="B29" s="68"/>
      <c r="C29" s="35"/>
      <c r="D29" s="69"/>
      <c r="E29" s="69"/>
      <c r="F29" s="69"/>
    </row>
  </sheetData>
  <mergeCells count="2">
    <mergeCell ref="E1:F1"/>
    <mergeCell ref="B5:F5"/>
  </mergeCells>
  <pageMargins left="0.7" right="0.7" top="0.75" bottom="0.75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view="pageBreakPreview" topLeftCell="A4" zoomScale="80" zoomScaleNormal="100" zoomScaleSheetLayoutView="80" workbookViewId="0">
      <selection activeCell="H7" sqref="H7:P15"/>
    </sheetView>
  </sheetViews>
  <sheetFormatPr defaultRowHeight="16.5" x14ac:dyDescent="0.3"/>
  <cols>
    <col min="1" max="1" width="3.85546875" style="26" customWidth="1"/>
    <col min="2" max="2" width="7.28515625" style="26" bestFit="1" customWidth="1"/>
    <col min="3" max="3" width="67.42578125" style="39" bestFit="1" customWidth="1"/>
    <col min="4" max="6" width="17.28515625" style="78" bestFit="1" customWidth="1"/>
    <col min="7" max="7" width="9.140625" style="26"/>
    <col min="8" max="8" width="14.85546875" style="89" customWidth="1"/>
    <col min="9" max="9" width="16.140625" style="89" customWidth="1"/>
    <col min="10" max="10" width="11.5703125" style="26" customWidth="1"/>
    <col min="11" max="16384" width="9.140625" style="26"/>
  </cols>
  <sheetData>
    <row r="1" spans="2:10" ht="18" customHeight="1" x14ac:dyDescent="0.3">
      <c r="C1" s="57"/>
      <c r="E1" s="100" t="s">
        <v>67</v>
      </c>
      <c r="F1" s="100"/>
    </row>
    <row r="5" spans="2:10" ht="16.5" customHeight="1" x14ac:dyDescent="0.3">
      <c r="B5" s="101" t="s">
        <v>174</v>
      </c>
      <c r="C5" s="101"/>
      <c r="D5" s="101"/>
      <c r="E5" s="101"/>
      <c r="F5" s="101"/>
      <c r="J5" s="58"/>
    </row>
    <row r="6" spans="2:10" x14ac:dyDescent="0.3">
      <c r="F6" s="59" t="s">
        <v>68</v>
      </c>
    </row>
    <row r="7" spans="2:10" ht="36" x14ac:dyDescent="0.3">
      <c r="B7" s="60" t="s">
        <v>1</v>
      </c>
      <c r="C7" s="60" t="s">
        <v>69</v>
      </c>
      <c r="D7" s="41" t="s">
        <v>70</v>
      </c>
      <c r="E7" s="41" t="s">
        <v>71</v>
      </c>
      <c r="F7" s="41" t="s">
        <v>72</v>
      </c>
      <c r="I7" s="86"/>
      <c r="J7" s="78"/>
    </row>
    <row r="8" spans="2:10" x14ac:dyDescent="0.3">
      <c r="B8" s="88">
        <v>1</v>
      </c>
      <c r="C8" s="88">
        <v>2</v>
      </c>
      <c r="D8" s="88">
        <v>3</v>
      </c>
      <c r="E8" s="88">
        <v>4</v>
      </c>
      <c r="F8" s="88">
        <v>5</v>
      </c>
    </row>
    <row r="9" spans="2:10" ht="31.5" x14ac:dyDescent="0.3">
      <c r="B9" s="88" t="s">
        <v>60</v>
      </c>
      <c r="C9" s="29" t="s">
        <v>73</v>
      </c>
      <c r="D9" s="61">
        <f>D10+D11+D12+D13+D14+D23</f>
        <v>18.053999999999998</v>
      </c>
      <c r="E9" s="61">
        <f>E10+E11+E12+E13+E14+E23</f>
        <v>26.744699999999998</v>
      </c>
      <c r="F9" s="61">
        <f>F10+F11+F12+F13+F14+F23</f>
        <v>0</v>
      </c>
      <c r="I9" s="62"/>
      <c r="J9" s="63"/>
    </row>
    <row r="10" spans="2:10" x14ac:dyDescent="0.3">
      <c r="B10" s="87" t="s">
        <v>74</v>
      </c>
      <c r="C10" s="64" t="s">
        <v>75</v>
      </c>
      <c r="D10" s="65"/>
      <c r="E10" s="65"/>
      <c r="F10" s="65"/>
      <c r="I10" s="62"/>
      <c r="J10" s="63"/>
    </row>
    <row r="11" spans="2:10" x14ac:dyDescent="0.3">
      <c r="B11" s="88" t="s">
        <v>76</v>
      </c>
      <c r="C11" s="29" t="s">
        <v>77</v>
      </c>
      <c r="D11" s="65"/>
      <c r="E11" s="65"/>
      <c r="F11" s="65"/>
      <c r="I11" s="62"/>
      <c r="J11" s="63"/>
    </row>
    <row r="12" spans="2:10" x14ac:dyDescent="0.3">
      <c r="B12" s="88" t="s">
        <v>78</v>
      </c>
      <c r="C12" s="29" t="s">
        <v>79</v>
      </c>
      <c r="D12" s="65">
        <f>'[1]3 бух'!D12*59%</f>
        <v>13.334</v>
      </c>
      <c r="E12" s="65">
        <f>'[1]3 бух'!E12*59%</f>
        <v>20.059999999999999</v>
      </c>
      <c r="F12" s="65"/>
    </row>
    <row r="13" spans="2:10" x14ac:dyDescent="0.3">
      <c r="B13" s="88" t="s">
        <v>80</v>
      </c>
      <c r="C13" s="29" t="s">
        <v>81</v>
      </c>
      <c r="D13" s="65">
        <f>'[1]3 бух'!D13*59%</f>
        <v>4.13</v>
      </c>
      <c r="E13" s="65">
        <f>'[1]3 бух'!E13*59%</f>
        <v>6.0946999999999996</v>
      </c>
      <c r="F13" s="65"/>
    </row>
    <row r="14" spans="2:10" x14ac:dyDescent="0.3">
      <c r="B14" s="88" t="s">
        <v>82</v>
      </c>
      <c r="C14" s="29" t="s">
        <v>83</v>
      </c>
      <c r="D14" s="61">
        <f>D15+D16+D17</f>
        <v>0.59</v>
      </c>
      <c r="E14" s="61">
        <f>E15+E16+E17</f>
        <v>0.59</v>
      </c>
      <c r="F14" s="61">
        <f t="shared" ref="F14" si="0">F15+F16+F17</f>
        <v>0</v>
      </c>
      <c r="H14" s="39"/>
    </row>
    <row r="15" spans="2:10" x14ac:dyDescent="0.3">
      <c r="B15" s="87" t="s">
        <v>84</v>
      </c>
      <c r="C15" s="29" t="s">
        <v>85</v>
      </c>
      <c r="D15" s="65"/>
      <c r="E15" s="67"/>
      <c r="F15" s="67"/>
    </row>
    <row r="16" spans="2:10" ht="31.5" x14ac:dyDescent="0.3">
      <c r="B16" s="88" t="s">
        <v>86</v>
      </c>
      <c r="C16" s="29" t="s">
        <v>87</v>
      </c>
      <c r="D16" s="65"/>
      <c r="E16" s="67"/>
      <c r="F16" s="67"/>
    </row>
    <row r="17" spans="2:6" s="26" customFormat="1" x14ac:dyDescent="0.3">
      <c r="B17" s="88" t="s">
        <v>88</v>
      </c>
      <c r="C17" s="29" t="s">
        <v>89</v>
      </c>
      <c r="D17" s="65">
        <f>D18+D19+D20+D21+D22</f>
        <v>0.59</v>
      </c>
      <c r="E17" s="65">
        <f>E18+E19+E20+E21+E22</f>
        <v>0.59</v>
      </c>
      <c r="F17" s="65">
        <f>F18+F19+F20+F21+F22</f>
        <v>0</v>
      </c>
    </row>
    <row r="18" spans="2:6" s="26" customFormat="1" x14ac:dyDescent="0.3">
      <c r="B18" s="88" t="s">
        <v>90</v>
      </c>
      <c r="C18" s="29" t="s">
        <v>91</v>
      </c>
      <c r="D18" s="65">
        <f>'[1]3 бух'!D18*59%</f>
        <v>0.59</v>
      </c>
      <c r="E18" s="67">
        <f>'[1]3 бух'!E18*59%</f>
        <v>0.59</v>
      </c>
      <c r="F18" s="67"/>
    </row>
    <row r="19" spans="2:6" s="26" customFormat="1" x14ac:dyDescent="0.3">
      <c r="B19" s="88" t="s">
        <v>92</v>
      </c>
      <c r="C19" s="29" t="s">
        <v>93</v>
      </c>
      <c r="D19" s="65"/>
      <c r="E19" s="67"/>
      <c r="F19" s="67"/>
    </row>
    <row r="20" spans="2:6" s="26" customFormat="1" ht="31.5" x14ac:dyDescent="0.3">
      <c r="B20" s="88" t="s">
        <v>94</v>
      </c>
      <c r="C20" s="29" t="s">
        <v>95</v>
      </c>
      <c r="D20" s="65"/>
      <c r="E20" s="67"/>
      <c r="F20" s="67"/>
    </row>
    <row r="21" spans="2:6" s="26" customFormat="1" x14ac:dyDescent="0.3">
      <c r="B21" s="88" t="s">
        <v>96</v>
      </c>
      <c r="C21" s="29" t="s">
        <v>97</v>
      </c>
      <c r="D21" s="65"/>
      <c r="E21" s="65"/>
      <c r="F21" s="65"/>
    </row>
    <row r="22" spans="2:6" s="26" customFormat="1" x14ac:dyDescent="0.3">
      <c r="B22" s="88" t="s">
        <v>98</v>
      </c>
      <c r="C22" s="29" t="s">
        <v>99</v>
      </c>
      <c r="D22" s="65"/>
      <c r="E22" s="65">
        <v>0</v>
      </c>
      <c r="F22" s="65">
        <f>'[2]3Всего БУХ'!F22*'[2]3В'!J11</f>
        <v>0</v>
      </c>
    </row>
    <row r="23" spans="2:6" s="26" customFormat="1" x14ac:dyDescent="0.3">
      <c r="B23" s="88" t="s">
        <v>100</v>
      </c>
      <c r="C23" s="29" t="s">
        <v>101</v>
      </c>
      <c r="D23" s="61">
        <f>D24+D25+D26+D27</f>
        <v>0</v>
      </c>
      <c r="E23" s="61">
        <f>E24+E25+E26+E27</f>
        <v>0</v>
      </c>
      <c r="F23" s="61">
        <f t="shared" ref="F23" si="1">F24+F25+F26+F27</f>
        <v>0</v>
      </c>
    </row>
    <row r="24" spans="2:6" s="26" customFormat="1" x14ac:dyDescent="0.3">
      <c r="B24" s="88" t="s">
        <v>102</v>
      </c>
      <c r="C24" s="29" t="s">
        <v>103</v>
      </c>
      <c r="D24" s="65"/>
      <c r="E24" s="65"/>
      <c r="F24" s="65"/>
    </row>
    <row r="25" spans="2:6" s="26" customFormat="1" x14ac:dyDescent="0.3">
      <c r="B25" s="88" t="s">
        <v>104</v>
      </c>
      <c r="C25" s="29" t="s">
        <v>173</v>
      </c>
      <c r="D25" s="65"/>
      <c r="E25" s="65"/>
      <c r="F25" s="65"/>
    </row>
    <row r="26" spans="2:6" s="26" customFormat="1" x14ac:dyDescent="0.3">
      <c r="B26" s="88" t="s">
        <v>105</v>
      </c>
      <c r="C26" s="29" t="s">
        <v>106</v>
      </c>
      <c r="D26" s="65"/>
      <c r="E26" s="65"/>
      <c r="F26" s="65"/>
    </row>
    <row r="27" spans="2:6" s="26" customFormat="1" ht="31.5" x14ac:dyDescent="0.3">
      <c r="B27" s="88" t="s">
        <v>107</v>
      </c>
      <c r="C27" s="29" t="s">
        <v>108</v>
      </c>
      <c r="D27" s="65"/>
      <c r="E27" s="65"/>
      <c r="F27" s="65"/>
    </row>
    <row r="28" spans="2:6" s="26" customFormat="1" x14ac:dyDescent="0.3">
      <c r="B28" s="68"/>
      <c r="C28" s="35"/>
      <c r="D28" s="69"/>
      <c r="E28" s="69"/>
      <c r="F28" s="69"/>
    </row>
    <row r="29" spans="2:6" s="26" customFormat="1" x14ac:dyDescent="0.3">
      <c r="B29" s="68"/>
      <c r="C29" s="35"/>
      <c r="D29" s="69"/>
      <c r="E29" s="69"/>
      <c r="F29" s="69"/>
    </row>
  </sheetData>
  <mergeCells count="2">
    <mergeCell ref="E1:F1"/>
    <mergeCell ref="B5:F5"/>
  </mergeCells>
  <pageMargins left="0.7" right="0.7" top="0.75" bottom="0.75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6"/>
  <sheetViews>
    <sheetView view="pageBreakPreview" zoomScale="130" zoomScaleNormal="100" zoomScaleSheetLayoutView="130" workbookViewId="0">
      <selection activeCell="J6" sqref="J6"/>
    </sheetView>
  </sheetViews>
  <sheetFormatPr defaultRowHeight="16.5" x14ac:dyDescent="0.3"/>
  <cols>
    <col min="1" max="1" width="3.5703125" style="26" customWidth="1"/>
    <col min="2" max="2" width="5.5703125" style="26" customWidth="1"/>
    <col min="3" max="3" width="30.42578125" style="26" customWidth="1"/>
    <col min="4" max="4" width="34.7109375" style="26" customWidth="1"/>
    <col min="5" max="5" width="20.42578125" style="26" customWidth="1"/>
    <col min="6" max="16384" width="9.140625" style="26"/>
  </cols>
  <sheetData>
    <row r="2" spans="2:5" ht="81" customHeight="1" x14ac:dyDescent="0.3">
      <c r="B2" s="102" t="s">
        <v>112</v>
      </c>
      <c r="C2" s="102"/>
      <c r="D2" s="102"/>
      <c r="E2" s="102"/>
    </row>
    <row r="4" spans="2:5" x14ac:dyDescent="0.3">
      <c r="B4" s="42" t="s">
        <v>109</v>
      </c>
      <c r="C4" s="42" t="s">
        <v>110</v>
      </c>
      <c r="D4" s="42" t="s">
        <v>111</v>
      </c>
      <c r="E4" s="42" t="s">
        <v>168</v>
      </c>
    </row>
    <row r="5" spans="2:5" ht="82.5" x14ac:dyDescent="0.3">
      <c r="B5" s="82">
        <v>1</v>
      </c>
      <c r="C5" s="82" t="s">
        <v>177</v>
      </c>
      <c r="D5" s="83" t="s">
        <v>175</v>
      </c>
      <c r="E5" s="82" t="s">
        <v>176</v>
      </c>
    </row>
    <row r="6" spans="2:5" ht="66" x14ac:dyDescent="0.3">
      <c r="B6" s="82">
        <v>2</v>
      </c>
      <c r="C6" s="82" t="s">
        <v>177</v>
      </c>
      <c r="D6" s="83" t="s">
        <v>178</v>
      </c>
      <c r="E6" s="82" t="s">
        <v>179</v>
      </c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2"/>
  <sheetViews>
    <sheetView tabSelected="1" view="pageBreakPreview" zoomScaleNormal="100" zoomScaleSheetLayoutView="100" workbookViewId="0">
      <selection activeCell="I12" sqref="I12"/>
    </sheetView>
  </sheetViews>
  <sheetFormatPr defaultRowHeight="16.5" x14ac:dyDescent="0.3"/>
  <cols>
    <col min="1" max="1" width="3.28515625" style="26" customWidth="1"/>
    <col min="2" max="2" width="6.140625" style="45" customWidth="1"/>
    <col min="3" max="3" width="47.42578125" style="26" customWidth="1"/>
    <col min="4" max="4" width="20.140625" style="26" customWidth="1"/>
    <col min="5" max="5" width="18.5703125" style="26" customWidth="1"/>
    <col min="6" max="6" width="3.7109375" style="26" customWidth="1"/>
    <col min="7" max="16384" width="9.140625" style="26"/>
  </cols>
  <sheetData>
    <row r="1" spans="2:5" x14ac:dyDescent="0.3">
      <c r="D1" s="103" t="s">
        <v>123</v>
      </c>
      <c r="E1" s="103"/>
    </row>
    <row r="2" spans="2:5" ht="48.75" customHeight="1" x14ac:dyDescent="0.3">
      <c r="D2" s="93" t="s">
        <v>136</v>
      </c>
      <c r="E2" s="93"/>
    </row>
    <row r="3" spans="2:5" x14ac:dyDescent="0.3">
      <c r="D3" s="48"/>
      <c r="E3" s="48"/>
    </row>
    <row r="4" spans="2:5" x14ac:dyDescent="0.3">
      <c r="C4" s="103" t="s">
        <v>113</v>
      </c>
      <c r="D4" s="103"/>
      <c r="E4" s="103"/>
    </row>
    <row r="5" spans="2:5" x14ac:dyDescent="0.3">
      <c r="C5" s="103" t="s">
        <v>114</v>
      </c>
      <c r="D5" s="103"/>
      <c r="E5" s="103"/>
    </row>
    <row r="6" spans="2:5" x14ac:dyDescent="0.3">
      <c r="C6" s="103" t="s">
        <v>115</v>
      </c>
      <c r="D6" s="103"/>
      <c r="E6" s="103"/>
    </row>
    <row r="7" spans="2:5" x14ac:dyDescent="0.3">
      <c r="C7" s="103" t="s">
        <v>116</v>
      </c>
      <c r="D7" s="103"/>
      <c r="E7" s="103"/>
    </row>
    <row r="9" spans="2:5" ht="82.5" x14ac:dyDescent="0.3">
      <c r="B9" s="46"/>
      <c r="C9" s="43"/>
      <c r="D9" s="44" t="s">
        <v>117</v>
      </c>
      <c r="E9" s="44" t="s">
        <v>118</v>
      </c>
    </row>
    <row r="10" spans="2:5" ht="33" x14ac:dyDescent="0.3">
      <c r="B10" s="46" t="s">
        <v>60</v>
      </c>
      <c r="C10" s="47" t="s">
        <v>119</v>
      </c>
      <c r="D10" s="80">
        <v>0</v>
      </c>
      <c r="E10" s="80">
        <v>0</v>
      </c>
    </row>
    <row r="11" spans="2:5" ht="66" x14ac:dyDescent="0.3">
      <c r="B11" s="46" t="s">
        <v>62</v>
      </c>
      <c r="C11" s="47" t="s">
        <v>121</v>
      </c>
      <c r="D11" s="80">
        <v>1467.8</v>
      </c>
      <c r="E11" s="80">
        <v>1000</v>
      </c>
    </row>
    <row r="12" spans="2:5" ht="33" x14ac:dyDescent="0.3">
      <c r="B12" s="46" t="s">
        <v>120</v>
      </c>
      <c r="C12" s="47" t="s">
        <v>122</v>
      </c>
      <c r="D12" s="80">
        <v>0</v>
      </c>
      <c r="E12" s="80">
        <v>0</v>
      </c>
    </row>
  </sheetData>
  <mergeCells count="6">
    <mergeCell ref="C4:E4"/>
    <mergeCell ref="C5:E5"/>
    <mergeCell ref="C6:E6"/>
    <mergeCell ref="C7:E7"/>
    <mergeCell ref="D1:E1"/>
    <mergeCell ref="D2:E2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view="pageBreakPreview" topLeftCell="C1" zoomScaleNormal="100" zoomScaleSheetLayoutView="100" workbookViewId="0">
      <selection activeCell="D11" sqref="D11"/>
    </sheetView>
  </sheetViews>
  <sheetFormatPr defaultRowHeight="16.5" x14ac:dyDescent="0.3"/>
  <cols>
    <col min="1" max="1" width="5.7109375" style="26" customWidth="1"/>
    <col min="2" max="2" width="6.140625" style="45" customWidth="1"/>
    <col min="3" max="3" width="47.42578125" style="26" customWidth="1"/>
    <col min="4" max="4" width="20.140625" style="26" customWidth="1"/>
    <col min="5" max="5" width="18.5703125" style="26" customWidth="1"/>
    <col min="6" max="6" width="20.85546875" style="26" customWidth="1"/>
    <col min="7" max="16384" width="9.140625" style="26"/>
  </cols>
  <sheetData>
    <row r="1" spans="2:6" x14ac:dyDescent="0.3">
      <c r="E1" s="103" t="s">
        <v>124</v>
      </c>
      <c r="F1" s="103"/>
    </row>
    <row r="2" spans="2:6" ht="53.25" customHeight="1" x14ac:dyDescent="0.3">
      <c r="E2" s="93" t="s">
        <v>136</v>
      </c>
      <c r="F2" s="93"/>
    </row>
    <row r="3" spans="2:6" x14ac:dyDescent="0.3">
      <c r="E3" s="48"/>
      <c r="F3" s="48"/>
    </row>
    <row r="4" spans="2:6" x14ac:dyDescent="0.3">
      <c r="C4" s="103" t="s">
        <v>113</v>
      </c>
      <c r="D4" s="103"/>
      <c r="E4" s="103"/>
      <c r="F4" s="103"/>
    </row>
    <row r="5" spans="2:6" x14ac:dyDescent="0.3">
      <c r="C5" s="103" t="s">
        <v>125</v>
      </c>
      <c r="D5" s="103"/>
      <c r="E5" s="103"/>
      <c r="F5" s="103"/>
    </row>
    <row r="6" spans="2:6" x14ac:dyDescent="0.3">
      <c r="C6" s="103" t="s">
        <v>126</v>
      </c>
      <c r="D6" s="103"/>
      <c r="E6" s="103"/>
      <c r="F6" s="103"/>
    </row>
    <row r="7" spans="2:6" x14ac:dyDescent="0.3">
      <c r="C7" s="103" t="s">
        <v>127</v>
      </c>
      <c r="D7" s="103"/>
      <c r="E7" s="103"/>
      <c r="F7" s="103"/>
    </row>
    <row r="9" spans="2:6" ht="167.25" customHeight="1" x14ac:dyDescent="0.3">
      <c r="B9" s="46"/>
      <c r="C9" s="43"/>
      <c r="D9" s="44" t="s">
        <v>134</v>
      </c>
      <c r="E9" s="44" t="s">
        <v>135</v>
      </c>
      <c r="F9" s="44" t="s">
        <v>128</v>
      </c>
    </row>
    <row r="10" spans="2:6" x14ac:dyDescent="0.3">
      <c r="B10" s="46" t="s">
        <v>60</v>
      </c>
      <c r="C10" s="47" t="s">
        <v>129</v>
      </c>
      <c r="D10" s="111">
        <f>D11+D12</f>
        <v>628.5</v>
      </c>
      <c r="E10" s="110">
        <f>E11+E12</f>
        <v>1.38</v>
      </c>
      <c r="F10" s="80">
        <v>500</v>
      </c>
    </row>
    <row r="11" spans="2:6" x14ac:dyDescent="0.3">
      <c r="B11" s="46"/>
      <c r="C11" s="47" t="s">
        <v>130</v>
      </c>
      <c r="D11" s="111">
        <v>95.5</v>
      </c>
      <c r="E11" s="110">
        <v>0.78</v>
      </c>
      <c r="F11" s="110">
        <v>0</v>
      </c>
    </row>
    <row r="12" spans="2:6" x14ac:dyDescent="0.3">
      <c r="B12" s="46"/>
      <c r="C12" s="47" t="s">
        <v>131</v>
      </c>
      <c r="D12" s="111">
        <v>533</v>
      </c>
      <c r="E12" s="110">
        <v>0.6</v>
      </c>
      <c r="F12" s="110">
        <v>500</v>
      </c>
    </row>
    <row r="13" spans="2:6" x14ac:dyDescent="0.3">
      <c r="B13" s="46"/>
      <c r="C13" s="43" t="s">
        <v>132</v>
      </c>
      <c r="D13" s="111"/>
      <c r="E13" s="110"/>
      <c r="F13" s="110"/>
    </row>
    <row r="14" spans="2:6" x14ac:dyDescent="0.3">
      <c r="B14" s="46" t="s">
        <v>62</v>
      </c>
      <c r="C14" s="43" t="s">
        <v>133</v>
      </c>
      <c r="D14" s="111">
        <v>0</v>
      </c>
      <c r="E14" s="80">
        <v>0</v>
      </c>
      <c r="F14" s="80">
        <v>0</v>
      </c>
    </row>
    <row r="15" spans="2:6" x14ac:dyDescent="0.3">
      <c r="B15" s="46"/>
      <c r="C15" s="47" t="s">
        <v>130</v>
      </c>
      <c r="D15" s="111"/>
      <c r="E15" s="80"/>
      <c r="F15" s="80"/>
    </row>
    <row r="16" spans="2:6" x14ac:dyDescent="0.3">
      <c r="B16" s="46"/>
      <c r="C16" s="47" t="s">
        <v>131</v>
      </c>
      <c r="D16" s="111"/>
      <c r="E16" s="80"/>
      <c r="F16" s="80"/>
    </row>
    <row r="17" spans="2:6" x14ac:dyDescent="0.3">
      <c r="B17" s="46"/>
      <c r="C17" s="43" t="s">
        <v>132</v>
      </c>
      <c r="D17" s="111"/>
      <c r="E17" s="80"/>
      <c r="F17" s="80"/>
    </row>
  </sheetData>
  <mergeCells count="6">
    <mergeCell ref="C6:F6"/>
    <mergeCell ref="C7:F7"/>
    <mergeCell ref="E2:F2"/>
    <mergeCell ref="E1:F1"/>
    <mergeCell ref="C4:F4"/>
    <mergeCell ref="C5:F5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3"/>
  <sheetViews>
    <sheetView view="pageBreakPreview" zoomScale="90" zoomScaleNormal="100" zoomScaleSheetLayoutView="90" workbookViewId="0">
      <selection activeCell="AC35" sqref="AC35"/>
    </sheetView>
  </sheetViews>
  <sheetFormatPr defaultRowHeight="16.5" x14ac:dyDescent="0.3"/>
  <cols>
    <col min="1" max="1" width="4.5703125" style="26" customWidth="1"/>
    <col min="2" max="2" width="5.7109375" style="75" customWidth="1"/>
    <col min="3" max="3" width="35.85546875" style="26" customWidth="1"/>
    <col min="4" max="8" width="9.140625" style="26"/>
    <col min="9" max="9" width="11.42578125" style="26" customWidth="1"/>
    <col min="10" max="16384" width="9.140625" style="26"/>
  </cols>
  <sheetData>
    <row r="1" spans="2:12" x14ac:dyDescent="0.3">
      <c r="J1" s="103" t="s">
        <v>181</v>
      </c>
      <c r="K1" s="103"/>
      <c r="L1" s="103"/>
    </row>
    <row r="2" spans="2:12" ht="63.75" customHeight="1" x14ac:dyDescent="0.3">
      <c r="J2" s="93" t="s">
        <v>136</v>
      </c>
      <c r="K2" s="93"/>
      <c r="L2" s="93"/>
    </row>
    <row r="3" spans="2:12" x14ac:dyDescent="0.3">
      <c r="J3" s="72"/>
      <c r="K3" s="72"/>
      <c r="L3" s="72"/>
    </row>
    <row r="4" spans="2:12" x14ac:dyDescent="0.3">
      <c r="C4" s="103" t="s">
        <v>113</v>
      </c>
      <c r="D4" s="103"/>
      <c r="E4" s="103"/>
      <c r="F4" s="103"/>
      <c r="G4" s="103"/>
      <c r="H4" s="103"/>
      <c r="I4" s="103"/>
      <c r="J4" s="103"/>
      <c r="K4" s="103"/>
      <c r="L4" s="103"/>
    </row>
    <row r="5" spans="2:12" x14ac:dyDescent="0.3">
      <c r="C5" s="103" t="s">
        <v>153</v>
      </c>
      <c r="D5" s="103"/>
      <c r="E5" s="103"/>
      <c r="F5" s="103"/>
      <c r="G5" s="103"/>
      <c r="H5" s="103"/>
      <c r="I5" s="103"/>
      <c r="J5" s="103"/>
      <c r="K5" s="103"/>
      <c r="L5" s="103"/>
    </row>
    <row r="6" spans="2:12" x14ac:dyDescent="0.3">
      <c r="C6" s="103" t="s">
        <v>182</v>
      </c>
      <c r="D6" s="103"/>
      <c r="E6" s="103"/>
      <c r="F6" s="103"/>
      <c r="G6" s="103"/>
      <c r="H6" s="103"/>
      <c r="I6" s="103"/>
      <c r="J6" s="103"/>
      <c r="K6" s="103"/>
      <c r="L6" s="103"/>
    </row>
    <row r="8" spans="2:12" s="79" customFormat="1" x14ac:dyDescent="0.25">
      <c r="B8" s="106" t="s">
        <v>137</v>
      </c>
      <c r="C8" s="106"/>
      <c r="D8" s="107" t="s">
        <v>138</v>
      </c>
      <c r="E8" s="107"/>
      <c r="F8" s="107"/>
      <c r="G8" s="107" t="s">
        <v>140</v>
      </c>
      <c r="H8" s="107"/>
      <c r="I8" s="107"/>
      <c r="J8" s="107" t="s">
        <v>141</v>
      </c>
      <c r="K8" s="107"/>
      <c r="L8" s="107"/>
    </row>
    <row r="9" spans="2:12" ht="33" x14ac:dyDescent="0.3">
      <c r="B9" s="106"/>
      <c r="C9" s="106"/>
      <c r="D9" s="76" t="s">
        <v>130</v>
      </c>
      <c r="E9" s="76" t="s">
        <v>131</v>
      </c>
      <c r="F9" s="77" t="s">
        <v>139</v>
      </c>
      <c r="G9" s="76" t="s">
        <v>130</v>
      </c>
      <c r="H9" s="76" t="s">
        <v>131</v>
      </c>
      <c r="I9" s="77" t="s">
        <v>139</v>
      </c>
      <c r="J9" s="76" t="s">
        <v>130</v>
      </c>
      <c r="K9" s="76" t="s">
        <v>131</v>
      </c>
      <c r="L9" s="77" t="s">
        <v>139</v>
      </c>
    </row>
    <row r="10" spans="2:12" x14ac:dyDescent="0.3">
      <c r="B10" s="104" t="s">
        <v>60</v>
      </c>
      <c r="C10" s="43" t="s">
        <v>142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</row>
    <row r="11" spans="2:12" x14ac:dyDescent="0.3">
      <c r="B11" s="105"/>
      <c r="C11" s="43" t="s">
        <v>183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</row>
    <row r="12" spans="2:12" x14ac:dyDescent="0.3">
      <c r="B12" s="104" t="s">
        <v>62</v>
      </c>
      <c r="C12" s="43" t="s">
        <v>143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</row>
    <row r="13" spans="2:12" x14ac:dyDescent="0.3">
      <c r="B13" s="105"/>
      <c r="C13" s="43" t="s">
        <v>184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</row>
    <row r="14" spans="2:12" x14ac:dyDescent="0.3">
      <c r="B14" s="104" t="s">
        <v>120</v>
      </c>
      <c r="C14" s="43" t="s">
        <v>144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</row>
    <row r="15" spans="2:12" x14ac:dyDescent="0.3">
      <c r="B15" s="105"/>
      <c r="C15" s="43" t="s">
        <v>185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</row>
    <row r="16" spans="2:12" x14ac:dyDescent="0.3">
      <c r="B16" s="104" t="s">
        <v>146</v>
      </c>
      <c r="C16" s="43" t="s">
        <v>145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</row>
    <row r="17" spans="2:12" x14ac:dyDescent="0.3">
      <c r="B17" s="105"/>
      <c r="C17" s="43" t="s">
        <v>185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</row>
    <row r="18" spans="2:12" x14ac:dyDescent="0.3">
      <c r="B18" s="81" t="s">
        <v>147</v>
      </c>
      <c r="C18" s="43" t="s">
        <v>148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</row>
    <row r="19" spans="2:12" x14ac:dyDescent="0.3">
      <c r="B19" s="80" t="s">
        <v>149</v>
      </c>
      <c r="C19" s="43" t="s">
        <v>150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</row>
    <row r="21" spans="2:12" x14ac:dyDescent="0.3">
      <c r="B21" s="39" t="s">
        <v>151</v>
      </c>
    </row>
    <row r="23" spans="2:12" x14ac:dyDescent="0.3">
      <c r="B23" s="100" t="s">
        <v>152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</sheetData>
  <mergeCells count="14">
    <mergeCell ref="B8:C9"/>
    <mergeCell ref="D8:F8"/>
    <mergeCell ref="G8:I8"/>
    <mergeCell ref="J8:L8"/>
    <mergeCell ref="J1:L1"/>
    <mergeCell ref="J2:L2"/>
    <mergeCell ref="C4:L4"/>
    <mergeCell ref="C5:L5"/>
    <mergeCell ref="C6:L6"/>
    <mergeCell ref="B10:B11"/>
    <mergeCell ref="B12:B13"/>
    <mergeCell ref="B14:B15"/>
    <mergeCell ref="B16:B17"/>
    <mergeCell ref="B23:L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Титул</vt:lpstr>
      <vt:lpstr>28а) ВЛ город</vt:lpstr>
      <vt:lpstr>28а)РТУ ПР2</vt:lpstr>
      <vt:lpstr>ПР3а(28а)РТУ</vt:lpstr>
      <vt:lpstr>ПР3в (28в)РТУ</vt:lpstr>
      <vt:lpstr>28б) reshenie_tarif_2019</vt:lpstr>
      <vt:lpstr>fact_srednie_dannie_fact_moshno</vt:lpstr>
      <vt:lpstr>fact_srednie_dannie_dline_VL_m</vt:lpstr>
      <vt:lpstr>info_TP_2019</vt:lpstr>
      <vt:lpstr>info_zayavki_TP_2019</vt:lpstr>
      <vt:lpstr>'28а)РТУ ПР2'!Область_печати</vt:lpstr>
      <vt:lpstr>'28б) reshenie_tarif_2019'!Область_печати</vt:lpstr>
      <vt:lpstr>'ПР3а(28а)РТУ'!Область_печати</vt:lpstr>
      <vt:lpstr>'ПР3в (28в)РТУ'!Область_печати</vt:lpstr>
      <vt:lpstr>Титул!Область_печати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2019-10-19T11:59:26Z</dcterms:modified>
</cp:coreProperties>
</file>